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awaterboards-my.sharepoint.com/personal/jennifer_tawn_waterboards_ca_gov/Documents/Web Management/2023.06.20_PUBLIC_WATERNET_TMF/"/>
    </mc:Choice>
  </mc:AlternateContent>
  <xr:revisionPtr revIDLastSave="51" documentId="8_{FE3F5FEA-3E67-4581-B16C-CE55C24876A9}" xr6:coauthVersionLast="47" xr6:coauthVersionMax="47" xr10:uidLastSave="{F2718EBB-5948-4F1F-9685-73596ED9FA19}"/>
  <bookViews>
    <workbookView xWindow="29415" yWindow="795" windowWidth="23385" windowHeight="14430" xr2:uid="{00000000-000D-0000-FFFF-FFFF00000000}"/>
  </bookViews>
  <sheets>
    <sheet name="Revenues and Expenses" sheetId="1" r:id="rId1"/>
    <sheet name="Source and Use of Funds" sheetId="2" r:id="rId2"/>
    <sheet name="Financial Capacity Indicators" sheetId="3" r:id="rId3"/>
  </sheets>
  <definedNames>
    <definedName name="_xlnm.Print_Area" localSheetId="2">'Financial Capacity Indicators'!$A$1:$J$28</definedName>
    <definedName name="_xlnm.Print_Area" localSheetId="0">'Revenues and Expenses'!$A$1:$K$51</definedName>
    <definedName name="_xlnm.Print_Area" localSheetId="1">'Source and Use of Funds'!$A$1:$K$56</definedName>
    <definedName name="Z_118FAE9A_E662_4D11_8028_4499740DA7CC_.wvu.PrintArea" localSheetId="2" hidden="1">'Financial Capacity Indicators'!$A$1:$J$28</definedName>
    <definedName name="Z_118FAE9A_E662_4D11_8028_4499740DA7CC_.wvu.PrintArea" localSheetId="0" hidden="1">'Revenues and Expenses'!$A$1:$K$51</definedName>
    <definedName name="Z_118FAE9A_E662_4D11_8028_4499740DA7CC_.wvu.PrintArea" localSheetId="1" hidden="1">'Source and Use of Funds'!$A$1:$K$56</definedName>
    <definedName name="Z_17AA453C_C766_4B27_909D_FD1F7D3EEE4E_.wvu.PrintArea" localSheetId="2" hidden="1">'Financial Capacity Indicators'!$A$1:$J$28</definedName>
    <definedName name="Z_17AA453C_C766_4B27_909D_FD1F7D3EEE4E_.wvu.PrintArea" localSheetId="0" hidden="1">'Revenues and Expenses'!$A$1:$K$51</definedName>
    <definedName name="Z_17AA453C_C766_4B27_909D_FD1F7D3EEE4E_.wvu.PrintArea" localSheetId="1" hidden="1">'Source and Use of Funds'!$A$1:$K$56</definedName>
    <definedName name="Z_20505F80_C830_11D3_AE19_00C04FF51571_.wvu.PrintArea" localSheetId="2" hidden="1">'Financial Capacity Indicators'!$A$1:$J$28</definedName>
    <definedName name="Z_20505F80_C830_11D3_AE19_00C04FF51571_.wvu.PrintArea" localSheetId="0" hidden="1">'Revenues and Expenses'!$A$1:$K$51</definedName>
    <definedName name="Z_20505F80_C830_11D3_AE19_00C04FF51571_.wvu.PrintArea" localSheetId="1" hidden="1">'Source and Use of Funds'!$A$1:$K$56</definedName>
    <definedName name="Z_5F1DDDEE_054D_4730_A88E_65B508F02A3B_.wvu.PrintArea" localSheetId="2" hidden="1">'Financial Capacity Indicators'!$A$1:$J$28</definedName>
    <definedName name="Z_5F1DDDEE_054D_4730_A88E_65B508F02A3B_.wvu.PrintArea" localSheetId="0" hidden="1">'Revenues and Expenses'!$A$1:$K$51</definedName>
    <definedName name="Z_5F1DDDEE_054D_4730_A88E_65B508F02A3B_.wvu.PrintArea" localSheetId="1" hidden="1">'Source and Use of Funds'!$A$1:$K$56</definedName>
    <definedName name="Z_DF9FA781_ED17_11D4_BE2E_00C04F59C04C_.wvu.PrintArea" localSheetId="2" hidden="1">'Financial Capacity Indicators'!$A$1:$J$28</definedName>
    <definedName name="Z_DF9FA781_ED17_11D4_BE2E_00C04F59C04C_.wvu.PrintArea" localSheetId="0" hidden="1">'Revenues and Expenses'!$A$1:$K$51</definedName>
    <definedName name="Z_DF9FA781_ED17_11D4_BE2E_00C04F59C04C_.wvu.PrintArea" localSheetId="1" hidden="1">'Source and Use of Funds'!$A$1:$K$56</definedName>
    <definedName name="Z_E484CDC0_47BF_11D2_9A3C_C85103C10E27_.wvu.PrintArea" localSheetId="2" hidden="1">'Financial Capacity Indicators'!$A$1:$J$28</definedName>
    <definedName name="Z_E484CDC0_47BF_11D2_9A3C_C85103C10E27_.wvu.PrintArea" localSheetId="0" hidden="1">'Revenues and Expenses'!$A$1:$K$51</definedName>
    <definedName name="Z_E484CDC0_47BF_11D2_9A3C_C85103C10E27_.wvu.PrintArea" localSheetId="1" hidden="1">'Source and Use of Funds'!$A$1:$K$56</definedName>
  </definedNames>
  <calcPr calcId="191029"/>
  <customWorkbookViews>
    <customWorkbookView name="DDWEM - Personal View" guid="{17AA453C-C766-4B27-909D-FD1F7D3EEE4E}" mergeInterval="0" personalView="1" maximized="1" windowWidth="796" windowHeight="437" activeSheetId="1"/>
    <customWorkbookView name="Mark J. Bartson - Personal View" guid="{20505F80-C830-11D3-AE19-00C04FF51571}" mergeInterval="0" personalView="1" maximized="1" windowWidth="796" windowHeight="414" activeSheetId="1"/>
    <customWorkbookView name="Bill Jarocki - Personal View" guid="{E484CDC0-47BF-11D2-9A3C-C85103C10E27}" mergeInterval="0" personalView="1" maximized="1" windowWidth="796" windowHeight="409" activeSheetId="1"/>
    <customWorkbookView name="SMindt - Personal View" guid="{DF9FA781-ED17-11D4-BE2E-00C04F59C04C}" mergeInterval="0" personalView="1" xWindow="36" yWindow="35" windowWidth="796" windowHeight="532" activeSheetId="1"/>
    <customWorkbookView name="AddComputer - Personal View" guid="{5F1DDDEE-054D-4730-A88E-65B508F02A3B}" mergeInterval="0" personalView="1" maximized="1" windowWidth="1020" windowHeight="606" activeSheetId="1"/>
    <customWorkbookView name="Tawn, Jennifer@Waterboards - Personal View" guid="{118FAE9A-E662-4D11-8028-4499740DA7CC}" mergeInterval="0" personalView="1" maximized="1" xWindow="-8"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22" i="1" s="1"/>
  <c r="H22" i="1" s="1"/>
  <c r="I22" i="1" s="1"/>
  <c r="H7" i="1"/>
  <c r="I7" i="1"/>
  <c r="J7" i="1"/>
  <c r="G13" i="1"/>
  <c r="H13" i="1" s="1"/>
  <c r="I13" i="1" s="1"/>
  <c r="J13" i="1" s="1"/>
  <c r="G14" i="1"/>
  <c r="H14" i="1"/>
  <c r="I14" i="1"/>
  <c r="J14" i="1"/>
  <c r="G15" i="1"/>
  <c r="H15" i="1" s="1"/>
  <c r="I15" i="1" s="1"/>
  <c r="J15" i="1" s="1"/>
  <c r="E16" i="1"/>
  <c r="G20" i="1"/>
  <c r="H20" i="1" s="1"/>
  <c r="G23" i="1"/>
  <c r="H23" i="1" s="1"/>
  <c r="I23" i="1" s="1"/>
  <c r="G25" i="1"/>
  <c r="H25" i="1" s="1"/>
  <c r="I25" i="1" s="1"/>
  <c r="E27" i="1"/>
  <c r="G30" i="1"/>
  <c r="H30" i="1" s="1"/>
  <c r="G32" i="1"/>
  <c r="H32" i="1" s="1"/>
  <c r="I32" i="1" s="1"/>
  <c r="G33" i="1"/>
  <c r="H33" i="1" s="1"/>
  <c r="I33" i="1" s="1"/>
  <c r="G34" i="1"/>
  <c r="H34" i="1" s="1"/>
  <c r="I34" i="1" s="1"/>
  <c r="G35" i="1"/>
  <c r="H35" i="1" s="1"/>
  <c r="I35" i="1" s="1"/>
  <c r="G36" i="1"/>
  <c r="H36" i="1" s="1"/>
  <c r="I36" i="1" s="1"/>
  <c r="E37" i="1"/>
  <c r="E43" i="1"/>
  <c r="G43" i="1"/>
  <c r="H43" i="1"/>
  <c r="I43" i="1"/>
  <c r="J43" i="1"/>
  <c r="E27" i="2"/>
  <c r="G27" i="2"/>
  <c r="H27" i="2"/>
  <c r="I27" i="2"/>
  <c r="J27" i="2"/>
  <c r="J49" i="2" s="1"/>
  <c r="E34" i="2"/>
  <c r="G34" i="2"/>
  <c r="H34" i="2"/>
  <c r="H49" i="2" s="1"/>
  <c r="I34" i="2"/>
  <c r="J34" i="2"/>
  <c r="E47" i="2"/>
  <c r="G47" i="2"/>
  <c r="H47" i="2"/>
  <c r="I47" i="2"/>
  <c r="J47" i="2"/>
  <c r="I49" i="2"/>
  <c r="D12" i="3"/>
  <c r="D13" i="3" s="1"/>
  <c r="F19" i="3"/>
  <c r="G19" i="3" s="1"/>
  <c r="H19" i="3" s="1"/>
  <c r="I19" i="3" s="1"/>
  <c r="D25" i="3"/>
  <c r="D26" i="3"/>
  <c r="D27" i="3"/>
  <c r="G49" i="2" l="1"/>
  <c r="E49" i="2"/>
  <c r="J25" i="1"/>
  <c r="J22" i="1"/>
  <c r="J34" i="1"/>
  <c r="J23" i="1"/>
  <c r="J33" i="1"/>
  <c r="J32" i="1"/>
  <c r="G37" i="1"/>
  <c r="G27" i="1"/>
  <c r="G45" i="1" s="1"/>
  <c r="G47" i="1" s="1"/>
  <c r="F41" i="2" s="1"/>
  <c r="J35" i="1"/>
  <c r="E45" i="1"/>
  <c r="E47" i="1" s="1"/>
  <c r="J36" i="1"/>
  <c r="H27" i="1"/>
  <c r="I20" i="1"/>
  <c r="H37" i="1"/>
  <c r="I30" i="1"/>
  <c r="E49" i="1"/>
  <c r="E8" i="2" s="1"/>
  <c r="E17" i="2" s="1"/>
  <c r="G31" i="1"/>
  <c r="H31" i="1" s="1"/>
  <c r="I31" i="1" s="1"/>
  <c r="J31" i="1" s="1"/>
  <c r="G12" i="1"/>
  <c r="G21" i="1"/>
  <c r="H21" i="1" s="1"/>
  <c r="I21" i="1" s="1"/>
  <c r="J21" i="1" s="1"/>
  <c r="G26" i="1"/>
  <c r="H26" i="1" s="1"/>
  <c r="I26" i="1" s="1"/>
  <c r="J26" i="1" s="1"/>
  <c r="G24" i="1"/>
  <c r="H24" i="1" s="1"/>
  <c r="I24" i="1" s="1"/>
  <c r="J24" i="1" s="1"/>
  <c r="E51" i="2" l="1"/>
  <c r="D6" i="3" s="1"/>
  <c r="G9" i="1"/>
  <c r="I37" i="1"/>
  <c r="J30" i="1"/>
  <c r="J37" i="1" s="1"/>
  <c r="I27" i="1"/>
  <c r="J20" i="1"/>
  <c r="J27" i="1" s="1"/>
  <c r="J45" i="1" s="1"/>
  <c r="J47" i="1" s="1"/>
  <c r="H12" i="1"/>
  <c r="G16" i="1"/>
  <c r="F12" i="3"/>
  <c r="H45" i="1"/>
  <c r="H47" i="1" s="1"/>
  <c r="D8" i="3" l="1"/>
  <c r="D11" i="3" s="1"/>
  <c r="D16" i="3" s="1"/>
  <c r="D21" i="3" s="1"/>
  <c r="I45" i="1"/>
  <c r="I47" i="1" s="1"/>
  <c r="H16" i="1"/>
  <c r="G12" i="3"/>
  <c r="I12" i="1"/>
  <c r="G49" i="1"/>
  <c r="G8" i="2" s="1"/>
  <c r="G17" i="2" s="1"/>
  <c r="G51" i="2" s="1"/>
  <c r="J12" i="1" l="1"/>
  <c r="I16" i="1"/>
  <c r="H12" i="3"/>
  <c r="H9" i="1"/>
  <c r="H49" i="1" s="1"/>
  <c r="H8" i="2" s="1"/>
  <c r="H17" i="2" s="1"/>
  <c r="H51" i="2" s="1"/>
  <c r="F8" i="3"/>
  <c r="F11" i="3" s="1"/>
  <c r="F6" i="3"/>
  <c r="F13" i="3" l="1"/>
  <c r="F16" i="3"/>
  <c r="F21" i="3" s="1"/>
  <c r="I9" i="1"/>
  <c r="I49" i="1" s="1"/>
  <c r="I8" i="2" s="1"/>
  <c r="I17" i="2" s="1"/>
  <c r="I51" i="2" s="1"/>
  <c r="G8" i="3"/>
  <c r="G11" i="3" s="1"/>
  <c r="G6" i="3"/>
  <c r="J16" i="1"/>
  <c r="I12" i="3"/>
  <c r="H6" i="3" l="1"/>
  <c r="J9" i="1"/>
  <c r="J49" i="1" s="1"/>
  <c r="J8" i="2" s="1"/>
  <c r="J17" i="2" s="1"/>
  <c r="J51" i="2" s="1"/>
  <c r="H8" i="3"/>
  <c r="H11" i="3" s="1"/>
  <c r="G13" i="3"/>
  <c r="G16" i="3"/>
  <c r="G21" i="3" s="1"/>
  <c r="H16" i="3" l="1"/>
  <c r="H21" i="3" s="1"/>
  <c r="H13" i="3"/>
  <c r="I6" i="3"/>
  <c r="I8" i="3"/>
  <c r="I11" i="3" s="1"/>
  <c r="I16" i="3" l="1"/>
  <c r="I21" i="3" s="1"/>
  <c r="I13" i="3"/>
</calcChain>
</file>

<file path=xl/sharedStrings.xml><?xml version="1.0" encoding="utf-8"?>
<sst xmlns="http://schemas.openxmlformats.org/spreadsheetml/2006/main" count="236" uniqueCount="114">
  <si>
    <t>Line No</t>
  </si>
  <si>
    <t>Year 2</t>
  </si>
  <si>
    <t>Year 3</t>
  </si>
  <si>
    <t>Year 4</t>
  </si>
  <si>
    <t>Year 5</t>
  </si>
  <si>
    <t>Fees and Service</t>
  </si>
  <si>
    <t>Other Revenues</t>
  </si>
  <si>
    <t>EXPENSES</t>
  </si>
  <si>
    <t>Operating and Maintenance</t>
  </si>
  <si>
    <t>Monitoring</t>
  </si>
  <si>
    <t>Transportation</t>
  </si>
  <si>
    <t>General and Administrative</t>
  </si>
  <si>
    <t>Legal and accounting</t>
  </si>
  <si>
    <t>Engineering and Professional services</t>
  </si>
  <si>
    <t>Fees</t>
  </si>
  <si>
    <t>Capital Improvement Plan Expenditures</t>
  </si>
  <si>
    <t>New Capital Facilities</t>
  </si>
  <si>
    <t>Safe Drinking Water Act Facilities</t>
  </si>
  <si>
    <t>Grants</t>
  </si>
  <si>
    <t>Operating Cash Reserve</t>
  </si>
  <si>
    <t>Replacement Reserve</t>
  </si>
  <si>
    <t>Emergency Reserve</t>
  </si>
  <si>
    <t>REVENUES RECEIVED</t>
  </si>
  <si>
    <t>Part 1</t>
  </si>
  <si>
    <t>Part 2</t>
  </si>
  <si>
    <t>Source and Use of Funds</t>
  </si>
  <si>
    <t>SOURCE OF FUNDS</t>
  </si>
  <si>
    <t>Contribution/Advance from Customer/Others</t>
  </si>
  <si>
    <t>Business loans</t>
  </si>
  <si>
    <t>Other Fund Sources</t>
  </si>
  <si>
    <t xml:space="preserve">  </t>
  </si>
  <si>
    <t>Renewal and Replacement Facilities</t>
  </si>
  <si>
    <t>Non-facility Costs</t>
  </si>
  <si>
    <t>Other Use of Funds</t>
  </si>
  <si>
    <t>Repayment to Customers/others</t>
  </si>
  <si>
    <t>Repayment of Business Loans</t>
  </si>
  <si>
    <t>Repayment of SRF Loan</t>
  </si>
  <si>
    <t>DESCRIPTION</t>
  </si>
  <si>
    <t>SRF Loan</t>
  </si>
  <si>
    <t>working capital/cash management goal</t>
  </si>
  <si>
    <t>Addition to Reserves</t>
  </si>
  <si>
    <t>Inflation</t>
  </si>
  <si>
    <t>Factor (%)</t>
  </si>
  <si>
    <t>PROJECTED CUSTOMERS</t>
  </si>
  <si>
    <t>Annual increase in customers (%)</t>
  </si>
  <si>
    <t xml:space="preserve"> </t>
  </si>
  <si>
    <t>CAPITAL INVESTMENT / RESERVES WORKSHEET</t>
  </si>
  <si>
    <t>Power and other utility*</t>
  </si>
  <si>
    <t>Miscellaneous*</t>
  </si>
  <si>
    <t>Office Supplies and Postage*</t>
  </si>
  <si>
    <t>Other Expenses</t>
  </si>
  <si>
    <t>REVENUES AND EXPENDITURES WORKSHEET</t>
  </si>
  <si>
    <t>Income Taxes</t>
  </si>
  <si>
    <t>Revenues and Expenses (without Capital Expenses)</t>
  </si>
  <si>
    <t>AVAILABLE OPENING CASH BALANCE</t>
  </si>
  <si>
    <t>Surplus or deficit is calculated after including reserves and capital investments</t>
  </si>
  <si>
    <t>CURRENT AND EXPECTED RATE REVENUES</t>
  </si>
  <si>
    <t>ANALYSIS WORKSHEET</t>
  </si>
  <si>
    <t>Part 3</t>
  </si>
  <si>
    <t>Financial Capacity Indicators</t>
  </si>
  <si>
    <t>ADDITIONAL RATE REVENUES NEEDED</t>
  </si>
  <si>
    <t>TOTAL REVENUES RECEIVED (Lines 5 through 8)</t>
  </si>
  <si>
    <t>ANNUAL MEDIAN HOUSEHOLD INCOME (AMHI)</t>
  </si>
  <si>
    <t xml:space="preserve">Current </t>
  </si>
  <si>
    <t>Year</t>
  </si>
  <si>
    <t>Current</t>
  </si>
  <si>
    <t xml:space="preserve">Year </t>
  </si>
  <si>
    <t>OPERATING RESERVE AVAILABLE AT END OF YEAR 5</t>
  </si>
  <si>
    <t>EMERGENCY RESERVE AVAILABLE AT END OF YEAR 5</t>
  </si>
  <si>
    <t>REPLACEMENT RESERVE AVAILABLE AT THE END OF YEAR 5</t>
  </si>
  <si>
    <t xml:space="preserve">   New revenues needed from rate increases to meet total expenses (including capital investment and reserves)</t>
  </si>
  <si>
    <t xml:space="preserve">   Percent of household income dedicated to water utility services [Rates Paid should not exceed 1.5 to 2.0% of AMHI]</t>
  </si>
  <si>
    <t>RESERVES</t>
  </si>
  <si>
    <t>RATE REVENUES NEEDED TO OFFSET TOTAL COSTS</t>
  </si>
  <si>
    <t>PROJECTED MONTHLY RESIDENTIAL BILL (Estimate)</t>
  </si>
  <si>
    <t xml:space="preserve">   Revenues - Expenses [Result should be equal to or greater than 0]</t>
  </si>
  <si>
    <t xml:space="preserve">   Average of 4 year forecast of working capital/</t>
  </si>
  <si>
    <t xml:space="preserve">   Amounts needed per year to reach reserve target before the end of year 5</t>
  </si>
  <si>
    <t>Insurance-Vehicles, liability, workers compensation</t>
  </si>
  <si>
    <t>Other Taxes</t>
  </si>
  <si>
    <t>TOTAL REVENUES NEEDED</t>
  </si>
  <si>
    <t>Public Water System Representative:</t>
  </si>
  <si>
    <t xml:space="preserve">   Revenues needed to meet operations, CIP, Reserve and other Expenses</t>
  </si>
  <si>
    <t xml:space="preserve"> = 1.5 X monthly operational expenses</t>
  </si>
  <si>
    <t>Chemicals and Treatment*</t>
  </si>
  <si>
    <t>Salaries and Benefits</t>
  </si>
  <si>
    <t>Materials, Supplies, and Parts</t>
  </si>
  <si>
    <t>Other Deductions, Fees and Expenses</t>
  </si>
  <si>
    <t>[Funded depreciation in excess of all other principal and interest payments]</t>
  </si>
  <si>
    <t xml:space="preserve">Depreciation Reserves </t>
  </si>
  <si>
    <t>Capital Contribution from Owner/stockholder [own source]</t>
  </si>
  <si>
    <t>Withdrawal from capital or other reserves</t>
  </si>
  <si>
    <t xml:space="preserve">   Total Operating and maintenance (Lines 12 through 18)</t>
  </si>
  <si>
    <t xml:space="preserve">   Total General and Administrative (Lines 21 through 27)</t>
  </si>
  <si>
    <t xml:space="preserve">   Total Other Expenses (Lines 30 through 32)</t>
  </si>
  <si>
    <t>TOTAL EXPENSES (Lines 19, 28 and 33)</t>
  </si>
  <si>
    <t>Cash Revenues for CIP &amp; Reserves [Line 36 from Part 1]</t>
  </si>
  <si>
    <t xml:space="preserve">   TOTAL SOURCE OF FUNDS [Lines 38 through 46]</t>
  </si>
  <si>
    <t xml:space="preserve">   Total Debt Obligations [Lines 57 through 60]</t>
  </si>
  <si>
    <t>END OF YEAR BALANCE [Line 70]</t>
  </si>
  <si>
    <t xml:space="preserve">   New rate revenues needed divided by number of residential customers [Line 73/Line 1]</t>
  </si>
  <si>
    <t xml:space="preserve">   Total Addition to Reserves [Lines 64, 66 and 67]</t>
  </si>
  <si>
    <t>TOTAL USE OF FUNDS [Lines 55, 61, 62 and 68]</t>
  </si>
  <si>
    <t>END OF YEAR SURPLUS OR DEFICIT [Line 48 - Line 69]</t>
  </si>
  <si>
    <t xml:space="preserve">   Total CIP Expenditures [Lines 50  through 54]</t>
  </si>
  <si>
    <t xml:space="preserve">   cash management goals [see line 35]</t>
  </si>
  <si>
    <r>
      <t>Water Rates</t>
    </r>
    <r>
      <rPr>
        <sz val="12"/>
        <rFont val="Arial"/>
        <family val="2"/>
      </rPr>
      <t xml:space="preserve"> [assumes increase based on new customers]</t>
    </r>
  </si>
  <si>
    <r>
      <t xml:space="preserve">Hookup Charges </t>
    </r>
    <r>
      <rPr>
        <sz val="12"/>
        <rFont val="Arial"/>
        <family val="2"/>
      </rPr>
      <t>[Enter Average Charge]</t>
    </r>
  </si>
  <si>
    <r>
      <t xml:space="preserve">NET REVENUES FOR CIP &amp; RESERVES </t>
    </r>
    <r>
      <rPr>
        <sz val="12"/>
        <rFont val="Arial"/>
        <family val="2"/>
      </rPr>
      <t>[Line 3 + Line 9 - Line 36]</t>
    </r>
  </si>
  <si>
    <r>
      <t xml:space="preserve">*  This expense item is forecasted using </t>
    </r>
    <r>
      <rPr>
        <b/>
        <sz val="12"/>
        <rFont val="Arial"/>
        <family val="2"/>
      </rPr>
      <t xml:space="preserve">both </t>
    </r>
    <r>
      <rPr>
        <sz val="12"/>
        <rFont val="Arial"/>
        <family val="2"/>
      </rPr>
      <t>the inflation factor and increase in number of customers.</t>
    </r>
  </si>
  <si>
    <r>
      <t xml:space="preserve">USE OF FUNDS </t>
    </r>
    <r>
      <rPr>
        <sz val="12"/>
        <rFont val="Arial"/>
        <family val="2"/>
      </rPr>
      <t>[in excess of operational expenses]</t>
    </r>
  </si>
  <si>
    <r>
      <t xml:space="preserve">Debt Obligations </t>
    </r>
    <r>
      <rPr>
        <sz val="12"/>
        <rFont val="Arial"/>
        <family val="2"/>
      </rPr>
      <t>[principal and interest expenses]</t>
    </r>
  </si>
  <si>
    <r>
      <t xml:space="preserve">Depreciation Expense </t>
    </r>
    <r>
      <rPr>
        <sz val="12"/>
        <rFont val="Arial"/>
        <family val="2"/>
      </rPr>
      <t>[Funded]</t>
    </r>
  </si>
  <si>
    <r>
      <t xml:space="preserve">AFFORDABILITY INDEX </t>
    </r>
    <r>
      <rPr>
        <sz val="12"/>
        <rFont val="Arial"/>
        <family val="2"/>
      </rPr>
      <t>[Annual Projection of Line 76 / Line 77]</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</si>
</sst>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0"/>
      <name val="Arial"/>
    </font>
    <font>
      <b/>
      <sz val="12"/>
      <name val="Arial"/>
      <family val="2"/>
    </font>
    <font>
      <sz val="12"/>
      <name val="Arial"/>
      <family val="2"/>
    </font>
    <font>
      <b/>
      <u/>
      <sz val="12"/>
      <name val="Arial"/>
      <family val="2"/>
    </font>
    <font>
      <b/>
      <i/>
      <sz val="12"/>
      <name val="Arial"/>
      <family val="2"/>
    </font>
    <font>
      <u/>
      <sz val="12"/>
      <name val="Arial"/>
      <family val="2"/>
    </font>
    <font>
      <i/>
      <sz val="12"/>
      <name val="Arial"/>
      <family val="2"/>
    </font>
  </fonts>
  <fills count="3">
    <fill>
      <patternFill patternType="none"/>
    </fill>
    <fill>
      <patternFill patternType="gray125"/>
    </fill>
    <fill>
      <patternFill patternType="solid">
        <fgColor indexed="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1" fillId="0" borderId="0" xfId="0" applyFont="1"/>
    <xf numFmtId="1" fontId="1" fillId="0" borderId="0" xfId="0" applyNumberFormat="1" applyFont="1"/>
    <xf numFmtId="0" fontId="2" fillId="0" borderId="0" xfId="0" applyFont="1"/>
    <xf numFmtId="0" fontId="1" fillId="0" borderId="10" xfId="0" applyFont="1" applyBorder="1"/>
    <xf numFmtId="0" fontId="1" fillId="0" borderId="11" xfId="0" applyFont="1" applyBorder="1"/>
    <xf numFmtId="1" fontId="1" fillId="0" borderId="11" xfId="0" applyNumberFormat="1" applyFont="1" applyBorder="1"/>
    <xf numFmtId="1" fontId="1" fillId="0" borderId="12" xfId="0" applyNumberFormat="1" applyFont="1" applyBorder="1"/>
    <xf numFmtId="0" fontId="1" fillId="0" borderId="13" xfId="0" applyFont="1" applyBorder="1"/>
    <xf numFmtId="0" fontId="1" fillId="0" borderId="14" xfId="0" applyFont="1" applyBorder="1"/>
    <xf numFmtId="0" fontId="3" fillId="0" borderId="14" xfId="0" applyFont="1" applyBorder="1"/>
    <xf numFmtId="1" fontId="2" fillId="0" borderId="0" xfId="0" applyNumberFormat="1" applyFont="1"/>
    <xf numFmtId="1" fontId="1" fillId="0" borderId="27" xfId="0" applyNumberFormat="1" applyFont="1" applyBorder="1"/>
    <xf numFmtId="0" fontId="1" fillId="0" borderId="15" xfId="0" applyFont="1" applyBorder="1"/>
    <xf numFmtId="0" fontId="1" fillId="0" borderId="5" xfId="0" applyFont="1" applyBorder="1"/>
    <xf numFmtId="1" fontId="1" fillId="0" borderId="24" xfId="0" applyNumberFormat="1" applyFont="1" applyBorder="1" applyAlignment="1">
      <alignment horizontal="center"/>
    </xf>
    <xf numFmtId="0" fontId="2" fillId="0" borderId="17" xfId="0" applyFont="1" applyBorder="1"/>
    <xf numFmtId="0" fontId="2" fillId="0" borderId="1" xfId="0" applyFont="1" applyBorder="1"/>
    <xf numFmtId="0" fontId="1" fillId="0" borderId="1" xfId="0" applyFont="1" applyBorder="1"/>
    <xf numFmtId="1" fontId="1" fillId="0" borderId="18" xfId="0" applyNumberFormat="1" applyFont="1" applyBorder="1" applyAlignment="1">
      <alignment horizontal="center"/>
    </xf>
    <xf numFmtId="0" fontId="1" fillId="0" borderId="17" xfId="0" applyFont="1" applyBorder="1" applyAlignment="1">
      <alignment horizontal="right"/>
    </xf>
    <xf numFmtId="1" fontId="2" fillId="2" borderId="5" xfId="0" applyNumberFormat="1" applyFont="1" applyFill="1" applyBorder="1"/>
    <xf numFmtId="1" fontId="2" fillId="0" borderId="5" xfId="0" applyNumberFormat="1" applyFont="1" applyBorder="1"/>
    <xf numFmtId="1" fontId="2" fillId="2" borderId="9" xfId="0" applyNumberFormat="1" applyFont="1" applyFill="1" applyBorder="1"/>
    <xf numFmtId="0" fontId="4" fillId="0" borderId="1" xfId="0" applyFont="1" applyBorder="1"/>
    <xf numFmtId="1" fontId="2" fillId="0" borderId="1" xfId="0" applyNumberFormat="1" applyFont="1" applyBorder="1"/>
    <xf numFmtId="2" fontId="2" fillId="0" borderId="1" xfId="0" applyNumberFormat="1" applyFont="1" applyBorder="1"/>
    <xf numFmtId="2" fontId="2" fillId="0" borderId="2" xfId="0" applyNumberFormat="1" applyFont="1" applyBorder="1"/>
    <xf numFmtId="1" fontId="2" fillId="2" borderId="1" xfId="0" applyNumberFormat="1" applyFont="1" applyFill="1" applyBorder="1"/>
    <xf numFmtId="1" fontId="2" fillId="0" borderId="2" xfId="0" applyNumberFormat="1" applyFont="1" applyBorder="1"/>
    <xf numFmtId="0" fontId="1" fillId="0" borderId="17" xfId="0" applyFont="1" applyBorder="1"/>
    <xf numFmtId="1" fontId="1" fillId="0" borderId="1" xfId="0" applyNumberFormat="1" applyFont="1" applyBorder="1"/>
    <xf numFmtId="1" fontId="1" fillId="0" borderId="2" xfId="0" applyNumberFormat="1" applyFont="1" applyBorder="1"/>
    <xf numFmtId="1" fontId="2" fillId="2" borderId="2" xfId="0" applyNumberFormat="1" applyFont="1" applyFill="1" applyBorder="1"/>
    <xf numFmtId="0" fontId="2" fillId="2" borderId="1" xfId="0" applyFont="1" applyFill="1" applyBorder="1"/>
    <xf numFmtId="0" fontId="3" fillId="0" borderId="1" xfId="0" applyFont="1" applyBorder="1"/>
    <xf numFmtId="164" fontId="2" fillId="2" borderId="1" xfId="0" applyNumberFormat="1" applyFont="1" applyFill="1" applyBorder="1"/>
    <xf numFmtId="164" fontId="1" fillId="0" borderId="1" xfId="0" applyNumberFormat="1" applyFont="1" applyBorder="1"/>
    <xf numFmtId="164" fontId="2" fillId="0" borderId="1" xfId="0" applyNumberFormat="1" applyFont="1" applyBorder="1"/>
    <xf numFmtId="0" fontId="5" fillId="0" borderId="1" xfId="0" applyFont="1" applyBorder="1"/>
    <xf numFmtId="0" fontId="1" fillId="0" borderId="21" xfId="0" applyFont="1" applyBorder="1"/>
    <xf numFmtId="0" fontId="1" fillId="0" borderId="3" xfId="0" applyFont="1" applyBorder="1" applyAlignment="1">
      <alignment vertical="center"/>
    </xf>
    <xf numFmtId="0" fontId="1" fillId="0" borderId="3" xfId="0" applyFont="1" applyBorder="1"/>
    <xf numFmtId="1" fontId="1" fillId="0" borderId="3" xfId="0" applyNumberFormat="1" applyFont="1" applyBorder="1"/>
    <xf numFmtId="1" fontId="1" fillId="0" borderId="4" xfId="0" applyNumberFormat="1" applyFont="1" applyBorder="1"/>
    <xf numFmtId="1" fontId="2" fillId="0" borderId="11" xfId="0" applyNumberFormat="1" applyFont="1" applyBorder="1"/>
    <xf numFmtId="1" fontId="2" fillId="0" borderId="12" xfId="0" applyNumberFormat="1" applyFont="1" applyBorder="1"/>
    <xf numFmtId="1" fontId="2" fillId="0" borderId="14" xfId="0" applyNumberFormat="1" applyFont="1" applyBorder="1"/>
    <xf numFmtId="1" fontId="2" fillId="0" borderId="27" xfId="0" applyNumberFormat="1" applyFont="1" applyBorder="1"/>
    <xf numFmtId="1" fontId="1" fillId="0" borderId="26" xfId="0" applyNumberFormat="1" applyFont="1" applyBorder="1"/>
    <xf numFmtId="1" fontId="2" fillId="0" borderId="19" xfId="0" applyNumberFormat="1" applyFont="1" applyBorder="1"/>
    <xf numFmtId="1" fontId="2" fillId="0" borderId="18" xfId="0" applyNumberFormat="1" applyFont="1" applyBorder="1" applyAlignment="1">
      <alignment horizontal="center"/>
    </xf>
    <xf numFmtId="1" fontId="2" fillId="0" borderId="9" xfId="0" applyNumberFormat="1" applyFont="1" applyBorder="1"/>
    <xf numFmtId="1" fontId="1" fillId="2" borderId="1" xfId="0" applyNumberFormat="1" applyFont="1" applyFill="1" applyBorder="1"/>
    <xf numFmtId="1" fontId="1" fillId="2" borderId="2" xfId="0" applyNumberFormat="1" applyFont="1" applyFill="1" applyBorder="1"/>
    <xf numFmtId="1" fontId="2" fillId="0" borderId="8" xfId="0" applyNumberFormat="1" applyFont="1" applyBorder="1"/>
    <xf numFmtId="0" fontId="6" fillId="0" borderId="1" xfId="0" applyFont="1" applyBorder="1"/>
    <xf numFmtId="0" fontId="6" fillId="0" borderId="6" xfId="0" applyFont="1" applyBorder="1"/>
    <xf numFmtId="1" fontId="4" fillId="0" borderId="7" xfId="0" applyNumberFormat="1" applyFont="1" applyBorder="1"/>
    <xf numFmtId="0" fontId="6" fillId="0" borderId="22" xfId="0" applyFont="1" applyBorder="1"/>
    <xf numFmtId="0" fontId="6" fillId="0" borderId="5" xfId="0" applyFont="1" applyBorder="1"/>
    <xf numFmtId="0" fontId="6" fillId="0" borderId="3" xfId="0" applyFont="1" applyBorder="1"/>
    <xf numFmtId="0" fontId="2" fillId="0" borderId="3" xfId="0" applyFont="1" applyBorder="1"/>
    <xf numFmtId="1" fontId="1" fillId="0" borderId="10" xfId="0" applyNumberFormat="1" applyFont="1" applyBorder="1" applyAlignment="1">
      <alignment horizontal="center"/>
    </xf>
    <xf numFmtId="1" fontId="1" fillId="0" borderId="12" xfId="0" applyNumberFormat="1" applyFont="1" applyBorder="1" applyAlignment="1">
      <alignment horizontal="center"/>
    </xf>
    <xf numFmtId="1" fontId="1" fillId="0" borderId="13" xfId="0" applyNumberFormat="1" applyFont="1" applyBorder="1" applyAlignment="1">
      <alignment horizontal="center"/>
    </xf>
    <xf numFmtId="1" fontId="1" fillId="0" borderId="28" xfId="0" applyNumberFormat="1" applyFont="1" applyBorder="1" applyAlignment="1">
      <alignment horizontal="center"/>
    </xf>
    <xf numFmtId="1" fontId="1" fillId="0" borderId="16" xfId="0" applyNumberFormat="1" applyFont="1" applyBorder="1"/>
    <xf numFmtId="1" fontId="1" fillId="0" borderId="5" xfId="0" applyNumberFormat="1" applyFont="1" applyBorder="1" applyAlignment="1">
      <alignment horizontal="center"/>
    </xf>
    <xf numFmtId="1" fontId="1" fillId="0" borderId="5" xfId="0" applyNumberFormat="1" applyFont="1" applyBorder="1"/>
    <xf numFmtId="1" fontId="1" fillId="0" borderId="9" xfId="0" applyNumberFormat="1" applyFont="1" applyBorder="1"/>
    <xf numFmtId="0" fontId="2" fillId="0" borderId="5" xfId="0" applyFont="1" applyBorder="1"/>
    <xf numFmtId="1" fontId="1" fillId="0" borderId="1" xfId="0" applyNumberFormat="1" applyFont="1" applyBorder="1" applyAlignment="1">
      <alignment horizontal="center"/>
    </xf>
    <xf numFmtId="1" fontId="1" fillId="0" borderId="2" xfId="0" applyNumberFormat="1" applyFont="1" applyBorder="1" applyAlignment="1">
      <alignment horizontal="center"/>
    </xf>
    <xf numFmtId="0" fontId="2" fillId="0" borderId="8" xfId="0" applyFont="1" applyBorder="1"/>
    <xf numFmtId="1" fontId="2" fillId="0" borderId="22" xfId="0" applyNumberFormat="1" applyFont="1" applyBorder="1"/>
    <xf numFmtId="1" fontId="2" fillId="0" borderId="23" xfId="0" applyNumberFormat="1" applyFont="1" applyBorder="1"/>
    <xf numFmtId="165" fontId="2" fillId="0" borderId="5" xfId="0" applyNumberFormat="1" applyFont="1" applyBorder="1"/>
    <xf numFmtId="165" fontId="2" fillId="0" borderId="1" xfId="0" applyNumberFormat="1" applyFont="1" applyBorder="1"/>
    <xf numFmtId="165" fontId="2" fillId="0" borderId="2" xfId="0" applyNumberFormat="1" applyFont="1" applyBorder="1"/>
    <xf numFmtId="0" fontId="1" fillId="0" borderId="20" xfId="0" applyFont="1" applyBorder="1"/>
    <xf numFmtId="1" fontId="2" fillId="0" borderId="25" xfId="0" applyNumberFormat="1" applyFont="1" applyBorder="1"/>
    <xf numFmtId="0" fontId="1" fillId="0" borderId="8" xfId="0" applyFont="1" applyBorder="1"/>
    <xf numFmtId="0" fontId="2" fillId="0" borderId="2" xfId="0" applyFont="1" applyBorder="1"/>
    <xf numFmtId="1" fontId="2" fillId="0" borderId="3" xfId="0" applyNumberFormat="1" applyFont="1" applyBorder="1"/>
    <xf numFmtId="0" fontId="2" fillId="0" borderId="4" xfId="0" applyFont="1" applyBorder="1"/>
    <xf numFmtId="0" fontId="2"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3"/>
  <sheetViews>
    <sheetView showGridLines="0" tabSelected="1" zoomScaleNormal="100" zoomScaleSheetLayoutView="75" workbookViewId="0"/>
  </sheetViews>
  <sheetFormatPr defaultRowHeight="15" x14ac:dyDescent="0.2"/>
  <cols>
    <col min="1" max="1" width="2.5703125" style="3" customWidth="1"/>
    <col min="2" max="2" width="7.5703125" style="3" customWidth="1"/>
    <col min="3" max="3" width="3.7109375" style="3" customWidth="1"/>
    <col min="4" max="4" width="67.85546875" style="3" customWidth="1"/>
    <col min="5" max="10" width="13.42578125" style="11" customWidth="1"/>
    <col min="11" max="16384" width="9.140625" style="3"/>
  </cols>
  <sheetData>
    <row r="1" spans="2:10" ht="16.5" thickBot="1" x14ac:dyDescent="0.3">
      <c r="B1" s="1"/>
      <c r="C1" s="1"/>
      <c r="D1" s="1"/>
      <c r="E1" s="2"/>
      <c r="F1" s="2"/>
      <c r="G1" s="2"/>
      <c r="H1" s="2"/>
      <c r="I1" s="2"/>
      <c r="J1" s="2"/>
    </row>
    <row r="2" spans="2:10" ht="15.75" x14ac:dyDescent="0.25">
      <c r="B2" s="4" t="s">
        <v>51</v>
      </c>
      <c r="C2" s="5"/>
      <c r="D2" s="5"/>
      <c r="E2" s="6" t="s">
        <v>81</v>
      </c>
      <c r="F2" s="6"/>
      <c r="G2" s="6"/>
      <c r="H2" s="6"/>
      <c r="I2" s="6"/>
      <c r="J2" s="7"/>
    </row>
    <row r="3" spans="2:10" ht="16.5" thickBot="1" x14ac:dyDescent="0.3">
      <c r="B3" s="8" t="s">
        <v>23</v>
      </c>
      <c r="C3" s="9" t="s">
        <v>53</v>
      </c>
      <c r="D3" s="10"/>
      <c r="I3" s="2"/>
      <c r="J3" s="12"/>
    </row>
    <row r="4" spans="2:10" ht="15.75" x14ac:dyDescent="0.25">
      <c r="B4" s="13" t="s">
        <v>0</v>
      </c>
      <c r="C4" s="14"/>
      <c r="D4" s="14" t="s">
        <v>37</v>
      </c>
      <c r="E4" s="15" t="s">
        <v>65</v>
      </c>
      <c r="F4" s="15" t="s">
        <v>41</v>
      </c>
      <c r="G4" s="15" t="s">
        <v>1</v>
      </c>
      <c r="H4" s="15" t="s">
        <v>2</v>
      </c>
      <c r="I4" s="15" t="s">
        <v>3</v>
      </c>
      <c r="J4" s="15" t="s">
        <v>4</v>
      </c>
    </row>
    <row r="5" spans="2:10" ht="16.5" thickBot="1" x14ac:dyDescent="0.3">
      <c r="B5" s="16"/>
      <c r="C5" s="17"/>
      <c r="D5" s="17"/>
      <c r="E5" s="19" t="s">
        <v>66</v>
      </c>
      <c r="F5" s="19" t="s">
        <v>42</v>
      </c>
      <c r="G5" s="19"/>
      <c r="H5" s="19"/>
      <c r="I5" s="19"/>
      <c r="J5" s="19"/>
    </row>
    <row r="6" spans="2:10" ht="15.75" x14ac:dyDescent="0.25">
      <c r="B6" s="20">
        <v>1</v>
      </c>
      <c r="C6" s="18" t="s">
        <v>43</v>
      </c>
      <c r="D6" s="18"/>
      <c r="E6" s="21"/>
      <c r="F6" s="22"/>
      <c r="G6" s="21" t="s">
        <v>45</v>
      </c>
      <c r="H6" s="21" t="s">
        <v>45</v>
      </c>
      <c r="I6" s="21" t="s">
        <v>45</v>
      </c>
      <c r="J6" s="23" t="s">
        <v>45</v>
      </c>
    </row>
    <row r="7" spans="2:10" ht="15.75" x14ac:dyDescent="0.25">
      <c r="B7" s="20">
        <v>2</v>
      </c>
      <c r="C7" s="24" t="s">
        <v>44</v>
      </c>
      <c r="D7" s="24"/>
      <c r="E7" s="25">
        <v>0</v>
      </c>
      <c r="F7" s="25"/>
      <c r="G7" s="26" t="e">
        <f>(((G6/E6)-1)*(1))*100</f>
        <v>#VALUE!</v>
      </c>
      <c r="H7" s="26" t="e">
        <f>(((H6/G6)-1)*(1))*100</f>
        <v>#VALUE!</v>
      </c>
      <c r="I7" s="26" t="e">
        <f>(((I6/H6)-1)*(1))*100</f>
        <v>#VALUE!</v>
      </c>
      <c r="J7" s="27" t="e">
        <f>(((J6/I6)-1)*(1))*100</f>
        <v>#VALUE!</v>
      </c>
    </row>
    <row r="8" spans="2:10" ht="15.75" x14ac:dyDescent="0.25">
      <c r="B8" s="20"/>
      <c r="C8" s="24"/>
      <c r="D8" s="24"/>
      <c r="E8" s="25"/>
      <c r="F8" s="25"/>
      <c r="G8" s="26"/>
      <c r="H8" s="26"/>
      <c r="I8" s="26"/>
      <c r="J8" s="27"/>
    </row>
    <row r="9" spans="2:10" ht="15.75" x14ac:dyDescent="0.25">
      <c r="B9" s="20">
        <v>3</v>
      </c>
      <c r="C9" s="24" t="s">
        <v>54</v>
      </c>
      <c r="D9" s="24"/>
      <c r="E9" s="28" t="s">
        <v>45</v>
      </c>
      <c r="F9" s="25"/>
      <c r="G9" s="25" t="e">
        <f>'Source and Use of Funds'!E51</f>
        <v>#VALUE!</v>
      </c>
      <c r="H9" s="25" t="e">
        <f>'Source and Use of Funds'!G51</f>
        <v>#VALUE!</v>
      </c>
      <c r="I9" s="25" t="e">
        <f>'Source and Use of Funds'!H51</f>
        <v>#VALUE!</v>
      </c>
      <c r="J9" s="29" t="e">
        <f>'Source and Use of Funds'!I51</f>
        <v>#VALUE!</v>
      </c>
    </row>
    <row r="10" spans="2:10" ht="15.75" x14ac:dyDescent="0.25">
      <c r="B10" s="20"/>
      <c r="C10" s="24"/>
      <c r="D10" s="24"/>
      <c r="E10" s="25"/>
      <c r="F10" s="25"/>
      <c r="G10" s="25"/>
      <c r="H10" s="25"/>
      <c r="I10" s="25"/>
      <c r="J10" s="29"/>
    </row>
    <row r="11" spans="2:10" ht="15.75" x14ac:dyDescent="0.25">
      <c r="B11" s="30">
        <v>4</v>
      </c>
      <c r="C11" s="18" t="s">
        <v>22</v>
      </c>
      <c r="D11" s="18"/>
      <c r="E11" s="31"/>
      <c r="F11" s="31"/>
      <c r="G11" s="31"/>
      <c r="H11" s="31"/>
      <c r="I11" s="31"/>
      <c r="J11" s="32"/>
    </row>
    <row r="12" spans="2:10" ht="15.75" x14ac:dyDescent="0.25">
      <c r="B12" s="30">
        <v>5</v>
      </c>
      <c r="C12" s="18"/>
      <c r="D12" s="18" t="s">
        <v>106</v>
      </c>
      <c r="E12" s="28" t="s">
        <v>45</v>
      </c>
      <c r="F12" s="25"/>
      <c r="G12" s="25" t="e">
        <f>E12*((100+G7)/100)</f>
        <v>#VALUE!</v>
      </c>
      <c r="H12" s="25" t="e">
        <f>G12*((100+H7)/100)</f>
        <v>#VALUE!</v>
      </c>
      <c r="I12" s="25" t="e">
        <f>H12*((100+I7)/100)</f>
        <v>#VALUE!</v>
      </c>
      <c r="J12" s="29" t="e">
        <f>I12*((100+J7)/100)</f>
        <v>#VALUE!</v>
      </c>
    </row>
    <row r="13" spans="2:10" ht="15.75" x14ac:dyDescent="0.25">
      <c r="B13" s="30">
        <v>6</v>
      </c>
      <c r="C13" s="18"/>
      <c r="D13" s="18" t="s">
        <v>5</v>
      </c>
      <c r="E13" s="28" t="s">
        <v>45</v>
      </c>
      <c r="F13" s="25"/>
      <c r="G13" s="28" t="e">
        <f>E13*1.03</f>
        <v>#VALUE!</v>
      </c>
      <c r="H13" s="28" t="e">
        <f>G13*1.03</f>
        <v>#VALUE!</v>
      </c>
      <c r="I13" s="28" t="e">
        <f>H13*1.03</f>
        <v>#VALUE!</v>
      </c>
      <c r="J13" s="33" t="e">
        <f>I13*1.03</f>
        <v>#VALUE!</v>
      </c>
    </row>
    <row r="14" spans="2:10" ht="15.75" x14ac:dyDescent="0.25">
      <c r="B14" s="20">
        <v>7</v>
      </c>
      <c r="C14" s="18"/>
      <c r="D14" s="18" t="s">
        <v>107</v>
      </c>
      <c r="E14" s="28"/>
      <c r="F14" s="25"/>
      <c r="G14" s="25" t="e">
        <f>(G6-E6)*#REF!</f>
        <v>#VALUE!</v>
      </c>
      <c r="H14" s="25" t="e">
        <f>(H6-G6)*#REF!</f>
        <v>#VALUE!</v>
      </c>
      <c r="I14" s="25" t="e">
        <f>(I6-H6)*#REF!</f>
        <v>#VALUE!</v>
      </c>
      <c r="J14" s="29" t="e">
        <f>(J6-I6)*#REF!</f>
        <v>#VALUE!</v>
      </c>
    </row>
    <row r="15" spans="2:10" ht="15.75" x14ac:dyDescent="0.25">
      <c r="B15" s="30">
        <v>8</v>
      </c>
      <c r="C15" s="18"/>
      <c r="D15" s="18" t="s">
        <v>6</v>
      </c>
      <c r="E15" s="28" t="s">
        <v>45</v>
      </c>
      <c r="F15" s="25"/>
      <c r="G15" s="28" t="e">
        <f>E15*1.03</f>
        <v>#VALUE!</v>
      </c>
      <c r="H15" s="28" t="e">
        <f>G15*1.03</f>
        <v>#VALUE!</v>
      </c>
      <c r="I15" s="28" t="e">
        <f>H15*1.03</f>
        <v>#VALUE!</v>
      </c>
      <c r="J15" s="33" t="e">
        <f>I15*1.03</f>
        <v>#VALUE!</v>
      </c>
    </row>
    <row r="16" spans="2:10" ht="15.75" x14ac:dyDescent="0.25">
      <c r="B16" s="30">
        <v>9</v>
      </c>
      <c r="C16" s="18" t="s">
        <v>61</v>
      </c>
      <c r="D16" s="18"/>
      <c r="E16" s="31">
        <f>SUM(E12:E15)</f>
        <v>0</v>
      </c>
      <c r="F16" s="31"/>
      <c r="G16" s="31" t="e">
        <f>SUM(G12:G15)</f>
        <v>#VALUE!</v>
      </c>
      <c r="H16" s="31" t="e">
        <f>SUM(H12:H15)</f>
        <v>#VALUE!</v>
      </c>
      <c r="I16" s="31" t="e">
        <f>SUM(I12:I15)</f>
        <v>#VALUE!</v>
      </c>
      <c r="J16" s="32" t="e">
        <f>SUM(J12:J15)</f>
        <v>#VALUE!</v>
      </c>
    </row>
    <row r="17" spans="2:10" ht="15.75" x14ac:dyDescent="0.25">
      <c r="B17" s="30" t="s">
        <v>45</v>
      </c>
      <c r="C17" s="18"/>
      <c r="D17" s="18"/>
      <c r="E17" s="31"/>
      <c r="F17" s="31"/>
      <c r="G17" s="31"/>
      <c r="H17" s="31"/>
      <c r="I17" s="31"/>
      <c r="J17" s="32"/>
    </row>
    <row r="18" spans="2:10" ht="15.75" x14ac:dyDescent="0.25">
      <c r="B18" s="30">
        <v>10</v>
      </c>
      <c r="C18" s="18" t="s">
        <v>7</v>
      </c>
      <c r="D18" s="18"/>
      <c r="E18" s="31"/>
      <c r="F18" s="31"/>
      <c r="G18" s="31"/>
      <c r="H18" s="31"/>
      <c r="I18" s="31"/>
      <c r="J18" s="32"/>
    </row>
    <row r="19" spans="2:10" ht="15.75" x14ac:dyDescent="0.25">
      <c r="B19" s="30">
        <v>11</v>
      </c>
      <c r="C19" s="24" t="s">
        <v>8</v>
      </c>
      <c r="D19" s="35"/>
      <c r="E19" s="25"/>
      <c r="F19" s="25"/>
      <c r="G19" s="25"/>
      <c r="H19" s="25"/>
      <c r="I19" s="25"/>
      <c r="J19" s="29"/>
    </row>
    <row r="20" spans="2:10" ht="15.75" x14ac:dyDescent="0.25">
      <c r="B20" s="30">
        <v>12</v>
      </c>
      <c r="C20" s="18"/>
      <c r="D20" s="17" t="s">
        <v>85</v>
      </c>
      <c r="E20" s="28" t="s">
        <v>45</v>
      </c>
      <c r="F20" s="36" t="s">
        <v>45</v>
      </c>
      <c r="G20" s="25" t="e">
        <f>((E20*(F20+100))/100)</f>
        <v>#VALUE!</v>
      </c>
      <c r="H20" s="25" t="e">
        <f>((G20*(F20+100))/100)</f>
        <v>#VALUE!</v>
      </c>
      <c r="I20" s="25" t="e">
        <f>((H20*(F20+100))/100)</f>
        <v>#VALUE!</v>
      </c>
      <c r="J20" s="29" t="e">
        <f>((I20*(F20+100))/100)</f>
        <v>#VALUE!</v>
      </c>
    </row>
    <row r="21" spans="2:10" ht="15.75" x14ac:dyDescent="0.25">
      <c r="B21" s="30">
        <v>13</v>
      </c>
      <c r="C21" s="18"/>
      <c r="D21" s="17" t="s">
        <v>47</v>
      </c>
      <c r="E21" s="28" t="s">
        <v>45</v>
      </c>
      <c r="F21" s="36" t="s">
        <v>45</v>
      </c>
      <c r="G21" s="25" t="e">
        <f>((E21*(F21+100))/100)*((G7/100)+1)</f>
        <v>#VALUE!</v>
      </c>
      <c r="H21" s="25" t="e">
        <f>((G21*(F21+100))/100)*((H7/100)+1)</f>
        <v>#VALUE!</v>
      </c>
      <c r="I21" s="25" t="e">
        <f>((H21*(F21+100))/100)*((I7/100)+1)</f>
        <v>#VALUE!</v>
      </c>
      <c r="J21" s="29" t="e">
        <f>((I21*(F21+100))/100)*((J7/100)+1)</f>
        <v>#VALUE!</v>
      </c>
    </row>
    <row r="22" spans="2:10" ht="15.75" x14ac:dyDescent="0.25">
      <c r="B22" s="30">
        <v>14</v>
      </c>
      <c r="C22" s="18"/>
      <c r="D22" s="17" t="s">
        <v>84</v>
      </c>
      <c r="E22" s="28" t="s">
        <v>45</v>
      </c>
      <c r="F22" s="36" t="s">
        <v>45</v>
      </c>
      <c r="G22" s="25" t="e">
        <f>((E22*(F22+100))/100)*((G7/100)+1)</f>
        <v>#VALUE!</v>
      </c>
      <c r="H22" s="25" t="e">
        <f>((G22*(F22+100))/100)*((H7/100)+1)</f>
        <v>#VALUE!</v>
      </c>
      <c r="I22" s="25" t="e">
        <f>((H22*(F22+100))/100)*((I7/100)+1)</f>
        <v>#VALUE!</v>
      </c>
      <c r="J22" s="29" t="e">
        <f>((I22*(F22+100))/100)*((J7/100)+1)</f>
        <v>#VALUE!</v>
      </c>
    </row>
    <row r="23" spans="2:10" ht="15.75" x14ac:dyDescent="0.25">
      <c r="B23" s="30">
        <v>15</v>
      </c>
      <c r="C23" s="18"/>
      <c r="D23" s="17" t="s">
        <v>9</v>
      </c>
      <c r="E23" s="28" t="s">
        <v>45</v>
      </c>
      <c r="F23" s="36" t="s">
        <v>45</v>
      </c>
      <c r="G23" s="25" t="e">
        <f>((E23*(F23+100))/100)</f>
        <v>#VALUE!</v>
      </c>
      <c r="H23" s="25" t="e">
        <f>((G23*(F23+100))/100)</f>
        <v>#VALUE!</v>
      </c>
      <c r="I23" s="25" t="e">
        <f>((H23*(F23+100))/100)</f>
        <v>#VALUE!</v>
      </c>
      <c r="J23" s="29" t="e">
        <f>((I23*(F23+100))/100)*((J7/100)+1)</f>
        <v>#VALUE!</v>
      </c>
    </row>
    <row r="24" spans="2:10" ht="15.75" x14ac:dyDescent="0.25">
      <c r="B24" s="30">
        <v>16</v>
      </c>
      <c r="C24" s="18"/>
      <c r="D24" s="17" t="s">
        <v>86</v>
      </c>
      <c r="E24" s="28" t="s">
        <v>45</v>
      </c>
      <c r="F24" s="36" t="s">
        <v>45</v>
      </c>
      <c r="G24" s="25" t="e">
        <f>((E24*(F24+100))/100)*((G7/100)+1)</f>
        <v>#VALUE!</v>
      </c>
      <c r="H24" s="25" t="e">
        <f>((G24*(F24+100))/100)*((H7/100)+1)</f>
        <v>#VALUE!</v>
      </c>
      <c r="I24" s="25" t="e">
        <f>((H24*(F24+100))/100)*((I7/100)+1)</f>
        <v>#VALUE!</v>
      </c>
      <c r="J24" s="29" t="e">
        <f>((I24*(F24+100))/100)*((J7/100)+1)</f>
        <v>#VALUE!</v>
      </c>
    </row>
    <row r="25" spans="2:10" ht="15.75" x14ac:dyDescent="0.25">
      <c r="B25" s="30">
        <v>17</v>
      </c>
      <c r="C25" s="18"/>
      <c r="D25" s="17" t="s">
        <v>10</v>
      </c>
      <c r="E25" s="28" t="s">
        <v>45</v>
      </c>
      <c r="F25" s="36" t="s">
        <v>45</v>
      </c>
      <c r="G25" s="25" t="e">
        <f>((E25*(F25+100))/100)</f>
        <v>#VALUE!</v>
      </c>
      <c r="H25" s="25" t="e">
        <f>((G25*(F25+100))/100)</f>
        <v>#VALUE!</v>
      </c>
      <c r="I25" s="25" t="e">
        <f>((H25*(F25+100))/100)</f>
        <v>#VALUE!</v>
      </c>
      <c r="J25" s="29" t="e">
        <f>((I25*(F25+100))/100)*((J7/100)+1)</f>
        <v>#VALUE!</v>
      </c>
    </row>
    <row r="26" spans="2:10" ht="15.75" x14ac:dyDescent="0.25">
      <c r="B26" s="30">
        <v>18</v>
      </c>
      <c r="C26" s="18"/>
      <c r="D26" s="17" t="s">
        <v>48</v>
      </c>
      <c r="E26" s="28" t="s">
        <v>45</v>
      </c>
      <c r="F26" s="36" t="s">
        <v>45</v>
      </c>
      <c r="G26" s="25" t="e">
        <f>((E26*(F26+100))/100)*((G7/100)+1)</f>
        <v>#VALUE!</v>
      </c>
      <c r="H26" s="25" t="e">
        <f>((G26*(F26+100))/100)*((H7/100)+1)</f>
        <v>#VALUE!</v>
      </c>
      <c r="I26" s="25" t="e">
        <f>((H26*(F26+100))/100)*((I7/100)+1)</f>
        <v>#VALUE!</v>
      </c>
      <c r="J26" s="29" t="e">
        <f>((I26*(F26+100))/100)*((J7/100)+1)</f>
        <v>#VALUE!</v>
      </c>
    </row>
    <row r="27" spans="2:10" ht="15.75" x14ac:dyDescent="0.25">
      <c r="B27" s="30">
        <v>19</v>
      </c>
      <c r="C27" s="18" t="s">
        <v>92</v>
      </c>
      <c r="D27" s="18"/>
      <c r="E27" s="31">
        <f>SUM(E20:E26)</f>
        <v>0</v>
      </c>
      <c r="F27" s="37"/>
      <c r="G27" s="31" t="e">
        <f>SUM(G20:G26)</f>
        <v>#VALUE!</v>
      </c>
      <c r="H27" s="31" t="e">
        <f>SUM(H20:H26)</f>
        <v>#VALUE!</v>
      </c>
      <c r="I27" s="31" t="e">
        <f>SUM(I20:I26)</f>
        <v>#VALUE!</v>
      </c>
      <c r="J27" s="32" t="e">
        <f>SUM(J20:J26)</f>
        <v>#VALUE!</v>
      </c>
    </row>
    <row r="28" spans="2:10" ht="15.75" x14ac:dyDescent="0.25">
      <c r="B28" s="30" t="s">
        <v>45</v>
      </c>
      <c r="C28" s="18"/>
      <c r="D28" s="18"/>
      <c r="E28" s="31"/>
      <c r="F28" s="37"/>
      <c r="G28" s="31"/>
      <c r="H28" s="31"/>
      <c r="I28" s="31"/>
      <c r="J28" s="32"/>
    </row>
    <row r="29" spans="2:10" ht="15.75" x14ac:dyDescent="0.25">
      <c r="B29" s="30">
        <v>20</v>
      </c>
      <c r="C29" s="24" t="s">
        <v>11</v>
      </c>
      <c r="D29" s="35"/>
      <c r="E29" s="25"/>
      <c r="F29" s="38"/>
      <c r="G29" s="25"/>
      <c r="H29" s="25"/>
      <c r="I29" s="25"/>
      <c r="J29" s="29"/>
    </row>
    <row r="30" spans="2:10" ht="15.75" x14ac:dyDescent="0.25">
      <c r="B30" s="30">
        <v>21</v>
      </c>
      <c r="C30" s="18"/>
      <c r="D30" s="17" t="s">
        <v>85</v>
      </c>
      <c r="E30" s="28" t="s">
        <v>45</v>
      </c>
      <c r="F30" s="36" t="s">
        <v>45</v>
      </c>
      <c r="G30" s="25" t="e">
        <f>((E30*(F30+100))/100)</f>
        <v>#VALUE!</v>
      </c>
      <c r="H30" s="25" t="e">
        <f>((G30*(F30+100))/100)</f>
        <v>#VALUE!</v>
      </c>
      <c r="I30" s="25" t="e">
        <f>((H30*(F30+100))/100)</f>
        <v>#VALUE!</v>
      </c>
      <c r="J30" s="29" t="e">
        <f>((I30*(F30+100))/100)*((J7/100)+1)</f>
        <v>#VALUE!</v>
      </c>
    </row>
    <row r="31" spans="2:10" ht="15.75" x14ac:dyDescent="0.25">
      <c r="B31" s="30">
        <v>22</v>
      </c>
      <c r="C31" s="18"/>
      <c r="D31" s="17" t="s">
        <v>49</v>
      </c>
      <c r="E31" s="28" t="s">
        <v>45</v>
      </c>
      <c r="F31" s="36" t="s">
        <v>45</v>
      </c>
      <c r="G31" s="25" t="e">
        <f>((E31*(F31+100))/100)*((G7/100)+1)</f>
        <v>#VALUE!</v>
      </c>
      <c r="H31" s="25" t="e">
        <f>((G31*(F31+100))/100)*((H7/100)+1)</f>
        <v>#VALUE!</v>
      </c>
      <c r="I31" s="25" t="e">
        <f>((H31*(F31+100))/100)*((I7/100)+1)</f>
        <v>#VALUE!</v>
      </c>
      <c r="J31" s="29" t="e">
        <f>((I31*(F31+100))/100)*((J7/100)+1)</f>
        <v>#VALUE!</v>
      </c>
    </row>
    <row r="32" spans="2:10" ht="15.75" x14ac:dyDescent="0.25">
      <c r="B32" s="30">
        <v>23</v>
      </c>
      <c r="C32" s="18"/>
      <c r="D32" s="17" t="s">
        <v>78</v>
      </c>
      <c r="E32" s="28" t="s">
        <v>45</v>
      </c>
      <c r="F32" s="36" t="s">
        <v>45</v>
      </c>
      <c r="G32" s="25" t="e">
        <f>((E32*(F32+100))/100)</f>
        <v>#VALUE!</v>
      </c>
      <c r="H32" s="25" t="e">
        <f>((G32*(F32+100))/100)</f>
        <v>#VALUE!</v>
      </c>
      <c r="I32" s="25" t="e">
        <f>((H32*(F32+100))/100)</f>
        <v>#VALUE!</v>
      </c>
      <c r="J32" s="29" t="e">
        <f>((I32*(F32+100))/100)*((J7/100)+1)</f>
        <v>#VALUE!</v>
      </c>
    </row>
    <row r="33" spans="2:13" ht="15.75" x14ac:dyDescent="0.25">
      <c r="B33" s="30">
        <v>24</v>
      </c>
      <c r="C33" s="18"/>
      <c r="D33" s="17" t="s">
        <v>12</v>
      </c>
      <c r="E33" s="28" t="s">
        <v>45</v>
      </c>
      <c r="F33" s="36" t="s">
        <v>45</v>
      </c>
      <c r="G33" s="25" t="e">
        <f>((E33*(F33+100))/100)</f>
        <v>#VALUE!</v>
      </c>
      <c r="H33" s="25" t="e">
        <f>((G33*(F33+100))/100)</f>
        <v>#VALUE!</v>
      </c>
      <c r="I33" s="25" t="e">
        <f>((H33*(F33+100))/100)</f>
        <v>#VALUE!</v>
      </c>
      <c r="J33" s="29" t="e">
        <f>((I33*(F33+100))/100)*((J7/100)+1)</f>
        <v>#VALUE!</v>
      </c>
    </row>
    <row r="34" spans="2:13" ht="15.75" x14ac:dyDescent="0.25">
      <c r="B34" s="30">
        <v>25</v>
      </c>
      <c r="C34" s="18"/>
      <c r="D34" s="17" t="s">
        <v>13</v>
      </c>
      <c r="E34" s="28" t="s">
        <v>45</v>
      </c>
      <c r="F34" s="36" t="s">
        <v>45</v>
      </c>
      <c r="G34" s="25" t="e">
        <f>((E34*(F34+100))/100)</f>
        <v>#VALUE!</v>
      </c>
      <c r="H34" s="25" t="e">
        <f>((G34*(F34+100))/100)</f>
        <v>#VALUE!</v>
      </c>
      <c r="I34" s="25" t="e">
        <f>((H34*(F34+100))/100)</f>
        <v>#VALUE!</v>
      </c>
      <c r="J34" s="29" t="e">
        <f>((I34*(F34+100))/100)*((J7/100)+1)</f>
        <v>#VALUE!</v>
      </c>
    </row>
    <row r="35" spans="2:13" ht="15.75" x14ac:dyDescent="0.25">
      <c r="B35" s="30">
        <v>26</v>
      </c>
      <c r="C35" s="18"/>
      <c r="D35" s="17" t="s">
        <v>14</v>
      </c>
      <c r="E35" s="28" t="s">
        <v>45</v>
      </c>
      <c r="F35" s="36" t="s">
        <v>45</v>
      </c>
      <c r="G35" s="25" t="e">
        <f>((E35*(F35+100))/100)</f>
        <v>#VALUE!</v>
      </c>
      <c r="H35" s="25" t="e">
        <f>((G35*(F35+100))/100)</f>
        <v>#VALUE!</v>
      </c>
      <c r="I35" s="25" t="e">
        <f>((H35*(F35+100))/100)</f>
        <v>#VALUE!</v>
      </c>
      <c r="J35" s="29" t="e">
        <f>((I35*(F35+100))/100)*((J7/100)+1)</f>
        <v>#VALUE!</v>
      </c>
    </row>
    <row r="36" spans="2:13" ht="15.75" x14ac:dyDescent="0.25">
      <c r="B36" s="30">
        <v>27</v>
      </c>
      <c r="C36" s="18"/>
      <c r="D36" s="17" t="s">
        <v>48</v>
      </c>
      <c r="E36" s="28" t="s">
        <v>45</v>
      </c>
      <c r="F36" s="36" t="s">
        <v>45</v>
      </c>
      <c r="G36" s="25" t="e">
        <f>((E36*(F36+100))/100)</f>
        <v>#VALUE!</v>
      </c>
      <c r="H36" s="25" t="e">
        <f>((G36*(F36+100))/100)</f>
        <v>#VALUE!</v>
      </c>
      <c r="I36" s="25" t="e">
        <f>((H36*(F36+100))/100)</f>
        <v>#VALUE!</v>
      </c>
      <c r="J36" s="29" t="e">
        <f>((I36*(F36+100))/100)*((J7/100)+1)</f>
        <v>#VALUE!</v>
      </c>
    </row>
    <row r="37" spans="2:13" ht="15.75" x14ac:dyDescent="0.25">
      <c r="B37" s="30">
        <v>28</v>
      </c>
      <c r="C37" s="18" t="s">
        <v>93</v>
      </c>
      <c r="D37" s="18"/>
      <c r="E37" s="31">
        <f>SUM(E30:E36)</f>
        <v>0</v>
      </c>
      <c r="F37" s="31"/>
      <c r="G37" s="31" t="e">
        <f>SUM(G30:G36)</f>
        <v>#VALUE!</v>
      </c>
      <c r="H37" s="31" t="e">
        <f>SUM(H30:H36)</f>
        <v>#VALUE!</v>
      </c>
      <c r="I37" s="31" t="e">
        <f>SUM(I30:I36)</f>
        <v>#VALUE!</v>
      </c>
      <c r="J37" s="32" t="e">
        <f>SUM(J30:J36)</f>
        <v>#VALUE!</v>
      </c>
    </row>
    <row r="38" spans="2:13" ht="15.75" x14ac:dyDescent="0.25">
      <c r="B38" s="30" t="s">
        <v>45</v>
      </c>
      <c r="C38" s="18"/>
      <c r="D38" s="18"/>
      <c r="E38" s="31"/>
      <c r="F38" s="31"/>
      <c r="G38" s="31"/>
      <c r="H38" s="31"/>
      <c r="I38" s="31"/>
      <c r="J38" s="32"/>
    </row>
    <row r="39" spans="2:13" ht="15.75" x14ac:dyDescent="0.25">
      <c r="B39" s="30">
        <v>29</v>
      </c>
      <c r="C39" s="24" t="s">
        <v>50</v>
      </c>
      <c r="D39" s="18"/>
      <c r="E39" s="31"/>
      <c r="F39" s="31"/>
      <c r="G39" s="31"/>
      <c r="H39" s="31"/>
      <c r="I39" s="31"/>
      <c r="J39" s="32"/>
    </row>
    <row r="40" spans="2:13" ht="15.75" x14ac:dyDescent="0.25">
      <c r="B40" s="30">
        <v>30</v>
      </c>
      <c r="C40" s="17"/>
      <c r="D40" s="17" t="s">
        <v>87</v>
      </c>
      <c r="E40" s="28" t="s">
        <v>45</v>
      </c>
      <c r="F40" s="38" t="s">
        <v>45</v>
      </c>
      <c r="G40" s="28" t="s">
        <v>45</v>
      </c>
      <c r="H40" s="28" t="s">
        <v>45</v>
      </c>
      <c r="I40" s="28" t="s">
        <v>45</v>
      </c>
      <c r="J40" s="33" t="s">
        <v>45</v>
      </c>
    </row>
    <row r="41" spans="2:13" ht="15.75" x14ac:dyDescent="0.25">
      <c r="B41" s="30">
        <v>31</v>
      </c>
      <c r="C41" s="17"/>
      <c r="D41" s="17" t="s">
        <v>52</v>
      </c>
      <c r="E41" s="28" t="s">
        <v>45</v>
      </c>
      <c r="F41" s="38" t="s">
        <v>45</v>
      </c>
      <c r="G41" s="28" t="s">
        <v>45</v>
      </c>
      <c r="H41" s="28" t="s">
        <v>45</v>
      </c>
      <c r="I41" s="28" t="s">
        <v>45</v>
      </c>
      <c r="J41" s="33" t="s">
        <v>45</v>
      </c>
    </row>
    <row r="42" spans="2:13" ht="15.75" x14ac:dyDescent="0.25">
      <c r="B42" s="30">
        <v>32</v>
      </c>
      <c r="C42" s="17"/>
      <c r="D42" s="17" t="s">
        <v>79</v>
      </c>
      <c r="E42" s="28" t="s">
        <v>45</v>
      </c>
      <c r="F42" s="25"/>
      <c r="G42" s="28" t="s">
        <v>45</v>
      </c>
      <c r="H42" s="28" t="s">
        <v>45</v>
      </c>
      <c r="I42" s="28" t="s">
        <v>45</v>
      </c>
      <c r="J42" s="33" t="s">
        <v>45</v>
      </c>
    </row>
    <row r="43" spans="2:13" ht="15.75" x14ac:dyDescent="0.25">
      <c r="B43" s="30">
        <v>33</v>
      </c>
      <c r="C43" s="18" t="s">
        <v>94</v>
      </c>
      <c r="D43" s="35"/>
      <c r="E43" s="31">
        <f>SUM(E40:E42)</f>
        <v>0</v>
      </c>
      <c r="F43" s="31"/>
      <c r="G43" s="31">
        <f>SUM(G40:G42)</f>
        <v>0</v>
      </c>
      <c r="H43" s="31">
        <f>SUM(H40:H42)</f>
        <v>0</v>
      </c>
      <c r="I43" s="31">
        <f>SUM(I40:I42)</f>
        <v>0</v>
      </c>
      <c r="J43" s="32">
        <f>SUM(J40:J42)</f>
        <v>0</v>
      </c>
    </row>
    <row r="44" spans="2:13" ht="15.75" x14ac:dyDescent="0.25">
      <c r="B44" s="30" t="s">
        <v>45</v>
      </c>
      <c r="C44" s="18"/>
      <c r="D44" s="35"/>
      <c r="E44" s="25"/>
      <c r="F44" s="25"/>
      <c r="G44" s="31"/>
      <c r="H44" s="31"/>
      <c r="I44" s="31"/>
      <c r="J44" s="32"/>
    </row>
    <row r="45" spans="2:13" ht="15.75" x14ac:dyDescent="0.25">
      <c r="B45" s="30">
        <v>34</v>
      </c>
      <c r="C45" s="18" t="s">
        <v>95</v>
      </c>
      <c r="D45" s="18"/>
      <c r="E45" s="31">
        <f>E27+E37+E43</f>
        <v>0</v>
      </c>
      <c r="F45" s="31"/>
      <c r="G45" s="31" t="e">
        <f>G27+G37+G43</f>
        <v>#VALUE!</v>
      </c>
      <c r="H45" s="31" t="e">
        <f>H27+H37+H43</f>
        <v>#VALUE!</v>
      </c>
      <c r="I45" s="31" t="e">
        <f>I27+I37+I43</f>
        <v>#VALUE!</v>
      </c>
      <c r="J45" s="32" t="e">
        <f>J27+J37+J43</f>
        <v>#VALUE!</v>
      </c>
    </row>
    <row r="46" spans="2:13" ht="15.75" x14ac:dyDescent="0.25">
      <c r="B46" s="30"/>
      <c r="C46" s="18"/>
      <c r="D46" s="18"/>
      <c r="E46" s="31"/>
      <c r="F46" s="31"/>
      <c r="G46" s="31"/>
      <c r="H46" s="31"/>
      <c r="I46" s="31"/>
      <c r="J46" s="32"/>
    </row>
    <row r="47" spans="2:13" ht="15.75" x14ac:dyDescent="0.25">
      <c r="B47" s="30">
        <v>35</v>
      </c>
      <c r="C47" s="39"/>
      <c r="D47" s="17" t="s">
        <v>39</v>
      </c>
      <c r="E47" s="25">
        <f>(E45/12)*1.5</f>
        <v>0</v>
      </c>
      <c r="F47" s="17"/>
      <c r="G47" s="25" t="e">
        <f>(G45/12)*1.5</f>
        <v>#VALUE!</v>
      </c>
      <c r="H47" s="25" t="e">
        <f>(H45/12)*1.5</f>
        <v>#VALUE!</v>
      </c>
      <c r="I47" s="25" t="e">
        <f>(I45/12)*1.5</f>
        <v>#VALUE!</v>
      </c>
      <c r="J47" s="29" t="e">
        <f>(J45/12)*1.5</f>
        <v>#VALUE!</v>
      </c>
    </row>
    <row r="48" spans="2:13" ht="15.75" x14ac:dyDescent="0.25">
      <c r="B48" s="30" t="s">
        <v>45</v>
      </c>
      <c r="C48" s="17"/>
      <c r="D48" s="17" t="s">
        <v>83</v>
      </c>
      <c r="E48" s="25"/>
      <c r="F48" s="25"/>
      <c r="G48" s="25"/>
      <c r="H48" s="25"/>
      <c r="I48" s="25"/>
      <c r="J48" s="29"/>
      <c r="K48" s="11"/>
      <c r="M48" s="11"/>
    </row>
    <row r="49" spans="2:13" ht="16.5" thickBot="1" x14ac:dyDescent="0.3">
      <c r="B49" s="40">
        <v>36</v>
      </c>
      <c r="C49" s="41" t="s">
        <v>108</v>
      </c>
      <c r="D49" s="42"/>
      <c r="E49" s="43" t="e">
        <f>E9+E16-E45</f>
        <v>#VALUE!</v>
      </c>
      <c r="F49" s="43"/>
      <c r="G49" s="43" t="e">
        <f>G9+G16-G45</f>
        <v>#VALUE!</v>
      </c>
      <c r="H49" s="43" t="e">
        <f>H9+H16-H45</f>
        <v>#VALUE!</v>
      </c>
      <c r="I49" s="43" t="e">
        <f>I9+I16-I45</f>
        <v>#VALUE!</v>
      </c>
      <c r="J49" s="44" t="e">
        <f>J9+J16-J45</f>
        <v>#VALUE!</v>
      </c>
      <c r="K49" s="11"/>
      <c r="M49" s="11"/>
    </row>
    <row r="50" spans="2:13" ht="15.75" x14ac:dyDescent="0.25">
      <c r="C50" s="3" t="s">
        <v>109</v>
      </c>
      <c r="K50" s="11"/>
      <c r="M50" s="11"/>
    </row>
    <row r="53" spans="2:13" x14ac:dyDescent="0.2">
      <c r="E53" s="3"/>
      <c r="F53" s="3"/>
      <c r="G53" s="3"/>
      <c r="H53" s="3"/>
      <c r="I53" s="3"/>
      <c r="J53" s="3"/>
    </row>
  </sheetData>
  <customSheetViews>
    <customSheetView guid="{17AA453C-C766-4B27-909D-FD1F7D3EEE4E}" scale="75" showRuler="0">
      <selection activeCell="I15" sqref="I15"/>
      <pageMargins left="0.25" right="0.25" top="0.67" bottom="0.59" header="0.25" footer="0.5"/>
      <pageSetup scale="78" orientation="landscape" horizontalDpi="300" verticalDpi="300" r:id="rId1"/>
      <headerFooter alignWithMargins="0"/>
    </customSheetView>
    <customSheetView guid="{20505F80-C830-11D3-AE19-00C04FF51571}" scale="75" showRuler="0" topLeftCell="E1">
      <selection activeCell="I6" sqref="I6"/>
      <pageMargins left="0.25" right="0.25" top="0.67" bottom="0.59" header="0.25" footer="0.5"/>
      <pageSetup scale="78" orientation="landscape" horizontalDpi="300" verticalDpi="300" r:id="rId2"/>
      <headerFooter alignWithMargins="0"/>
    </customSheetView>
    <customSheetView guid="{E484CDC0-47BF-11D2-9A3C-C85103C10E27}" scale="75" showPageBreaks="1" printArea="1" showRuler="0" topLeftCell="A23">
      <selection activeCell="H44" sqref="H44"/>
      <pageMargins left="0.25" right="0.25" top="0.67" bottom="0.59" header="0.25" footer="0.5"/>
      <pageSetup scale="78" orientation="landscape" horizontalDpi="300" verticalDpi="300" r:id="rId3"/>
      <headerFooter alignWithMargins="0"/>
    </customSheetView>
    <customSheetView guid="{DF9FA781-ED17-11D4-BE2E-00C04F59C04C}" scale="75" showRuler="0">
      <selection activeCell="I6" sqref="I6"/>
      <pageMargins left="0.25" right="0.25" top="0.67" bottom="0.59" header="0.25" footer="0.5"/>
      <pageSetup scale="78" orientation="landscape" horizontalDpi="300" verticalDpi="300" r:id="rId4"/>
      <headerFooter alignWithMargins="0"/>
    </customSheetView>
    <customSheetView guid="{5F1DDDEE-054D-4730-A88E-65B508F02A3B}" scale="75" printArea="1" showRuler="0" topLeftCell="A16">
      <selection activeCell="I15" sqref="I15"/>
      <pageMargins left="0.25" right="0.25" top="0.67" bottom="0.59" header="0.25" footer="0.5"/>
      <pageSetup scale="78" orientation="landscape" horizontalDpi="300" verticalDpi="300" r:id="rId5"/>
      <headerFooter alignWithMargins="0"/>
    </customSheetView>
    <customSheetView guid="{118FAE9A-E662-4D11-8028-4499740DA7CC}">
      <pageMargins left="0.25" right="0.25" top="0.67" bottom="0.59" header="0.25" footer="0.5"/>
      <pageSetup scale="78" orientation="landscape" horizontalDpi="300" verticalDpi="300" r:id="rId6"/>
      <headerFooter alignWithMargins="0"/>
    </customSheetView>
  </customSheetViews>
  <phoneticPr fontId="0" type="noConversion"/>
  <printOptions horizontalCentered="1"/>
  <pageMargins left="0.25" right="0.25" top="0.67" bottom="0.59" header="0.25" footer="0.5"/>
  <pageSetup scale="63"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53"/>
  <sheetViews>
    <sheetView showGridLines="0" zoomScaleNormal="100" zoomScaleSheetLayoutView="75" workbookViewId="0"/>
  </sheetViews>
  <sheetFormatPr defaultRowHeight="15" x14ac:dyDescent="0.2"/>
  <cols>
    <col min="1" max="1" width="2.28515625" style="3" customWidth="1"/>
    <col min="2" max="2" width="7.42578125" style="3" customWidth="1"/>
    <col min="3" max="3" width="2.85546875" style="3" customWidth="1"/>
    <col min="4" max="4" width="83.5703125" style="3" bestFit="1" customWidth="1"/>
    <col min="5" max="10" width="15.42578125" style="3" customWidth="1"/>
    <col min="11" max="16384" width="9.140625" style="3"/>
  </cols>
  <sheetData>
    <row r="1" spans="2:10" ht="16.5" thickBot="1" x14ac:dyDescent="0.3">
      <c r="B1" s="1"/>
      <c r="C1" s="1"/>
      <c r="D1" s="1"/>
      <c r="E1" s="11"/>
      <c r="F1" s="11"/>
      <c r="G1" s="11"/>
      <c r="H1" s="11"/>
      <c r="I1" s="11"/>
      <c r="J1" s="11"/>
    </row>
    <row r="2" spans="2:10" ht="15.75" x14ac:dyDescent="0.25">
      <c r="B2" s="4" t="s">
        <v>46</v>
      </c>
      <c r="C2" s="5"/>
      <c r="D2" s="5"/>
      <c r="E2" s="6" t="s">
        <v>81</v>
      </c>
      <c r="F2" s="45"/>
      <c r="G2" s="45"/>
      <c r="H2" s="45"/>
      <c r="I2" s="45"/>
      <c r="J2" s="46"/>
    </row>
    <row r="3" spans="2:10" ht="16.5" thickBot="1" x14ac:dyDescent="0.3">
      <c r="B3" s="8" t="s">
        <v>24</v>
      </c>
      <c r="C3" s="9" t="s">
        <v>25</v>
      </c>
      <c r="D3" s="9"/>
      <c r="E3" s="11"/>
      <c r="F3" s="47"/>
      <c r="G3" s="11"/>
      <c r="H3" s="11"/>
      <c r="I3" s="11"/>
      <c r="J3" s="48"/>
    </row>
    <row r="4" spans="2:10" ht="15.75" x14ac:dyDescent="0.25">
      <c r="B4" s="13" t="s">
        <v>0</v>
      </c>
      <c r="C4" s="14"/>
      <c r="D4" s="14" t="s">
        <v>37</v>
      </c>
      <c r="E4" s="15" t="s">
        <v>65</v>
      </c>
      <c r="F4" s="49"/>
      <c r="G4" s="15" t="s">
        <v>1</v>
      </c>
      <c r="H4" s="15" t="s">
        <v>2</v>
      </c>
      <c r="I4" s="15" t="s">
        <v>3</v>
      </c>
      <c r="J4" s="15" t="s">
        <v>4</v>
      </c>
    </row>
    <row r="5" spans="2:10" ht="16.5" thickBot="1" x14ac:dyDescent="0.3">
      <c r="B5" s="16"/>
      <c r="C5" s="18"/>
      <c r="D5" s="18"/>
      <c r="E5" s="19" t="s">
        <v>64</v>
      </c>
      <c r="F5" s="50"/>
      <c r="G5" s="51"/>
      <c r="H5" s="51"/>
      <c r="I5" s="51"/>
      <c r="J5" s="51"/>
    </row>
    <row r="6" spans="2:10" ht="15.75" x14ac:dyDescent="0.25">
      <c r="B6" s="30">
        <v>37</v>
      </c>
      <c r="C6" s="18" t="s">
        <v>26</v>
      </c>
      <c r="D6" s="18"/>
      <c r="E6" s="22"/>
      <c r="F6" s="25"/>
      <c r="G6" s="22"/>
      <c r="H6" s="22"/>
      <c r="I6" s="22"/>
      <c r="J6" s="52"/>
    </row>
    <row r="7" spans="2:10" ht="15.75" x14ac:dyDescent="0.25">
      <c r="B7" s="30"/>
      <c r="C7" s="18"/>
      <c r="D7" s="18"/>
      <c r="E7" s="25"/>
      <c r="F7" s="25"/>
      <c r="G7" s="25"/>
      <c r="H7" s="25"/>
      <c r="I7" s="25"/>
      <c r="J7" s="29"/>
    </row>
    <row r="8" spans="2:10" ht="15.75" x14ac:dyDescent="0.25">
      <c r="B8" s="30">
        <v>38</v>
      </c>
      <c r="C8" s="17" t="s">
        <v>96</v>
      </c>
      <c r="D8" s="17"/>
      <c r="E8" s="25" t="e">
        <f>'Revenues and Expenses'!E49</f>
        <v>#VALUE!</v>
      </c>
      <c r="F8" s="25"/>
      <c r="G8" s="25" t="e">
        <f>'Revenues and Expenses'!G49</f>
        <v>#VALUE!</v>
      </c>
      <c r="H8" s="25" t="e">
        <f>'Revenues and Expenses'!H49</f>
        <v>#VALUE!</v>
      </c>
      <c r="I8" s="25" t="e">
        <f>'Revenues and Expenses'!I49</f>
        <v>#VALUE!</v>
      </c>
      <c r="J8" s="29" t="e">
        <f>'Revenues and Expenses'!J49</f>
        <v>#VALUE!</v>
      </c>
    </row>
    <row r="9" spans="2:10" ht="15.75" x14ac:dyDescent="0.25">
      <c r="B9" s="30">
        <v>39</v>
      </c>
      <c r="C9" s="17" t="s">
        <v>89</v>
      </c>
      <c r="D9" s="17"/>
      <c r="E9" s="28"/>
      <c r="F9" s="25"/>
      <c r="G9" s="28"/>
      <c r="H9" s="28"/>
      <c r="I9" s="28"/>
      <c r="J9" s="33"/>
    </row>
    <row r="10" spans="2:10" ht="15.75" x14ac:dyDescent="0.25">
      <c r="B10" s="30">
        <v>40</v>
      </c>
      <c r="C10" s="17" t="s">
        <v>90</v>
      </c>
      <c r="D10" s="17"/>
      <c r="E10" s="28"/>
      <c r="F10" s="25"/>
      <c r="G10" s="28"/>
      <c r="H10" s="28"/>
      <c r="I10" s="28"/>
      <c r="J10" s="33"/>
    </row>
    <row r="11" spans="2:10" ht="15.75" x14ac:dyDescent="0.25">
      <c r="B11" s="30">
        <v>41</v>
      </c>
      <c r="C11" s="17" t="s">
        <v>27</v>
      </c>
      <c r="D11" s="17"/>
      <c r="E11" s="28"/>
      <c r="F11" s="25"/>
      <c r="G11" s="28"/>
      <c r="H11" s="28"/>
      <c r="I11" s="28"/>
      <c r="J11" s="33">
        <v>0</v>
      </c>
    </row>
    <row r="12" spans="2:10" ht="15.75" x14ac:dyDescent="0.25">
      <c r="B12" s="30">
        <v>42</v>
      </c>
      <c r="C12" s="17" t="s">
        <v>18</v>
      </c>
      <c r="D12" s="17"/>
      <c r="E12" s="28"/>
      <c r="F12" s="25"/>
      <c r="G12" s="28"/>
      <c r="H12" s="28"/>
      <c r="I12" s="28"/>
      <c r="J12" s="33"/>
    </row>
    <row r="13" spans="2:10" ht="15.75" x14ac:dyDescent="0.25">
      <c r="B13" s="30">
        <v>43</v>
      </c>
      <c r="C13" s="17" t="s">
        <v>38</v>
      </c>
      <c r="D13" s="17"/>
      <c r="E13" s="28"/>
      <c r="F13" s="25"/>
      <c r="G13" s="28"/>
      <c r="H13" s="28"/>
      <c r="I13" s="28"/>
      <c r="J13" s="33"/>
    </row>
    <row r="14" spans="2:10" ht="15.75" x14ac:dyDescent="0.25">
      <c r="B14" s="30">
        <v>44</v>
      </c>
      <c r="C14" s="17" t="s">
        <v>28</v>
      </c>
      <c r="D14" s="17"/>
      <c r="E14" s="28"/>
      <c r="F14" s="25"/>
      <c r="G14" s="28"/>
      <c r="H14" s="28"/>
      <c r="I14" s="28"/>
      <c r="J14" s="33"/>
    </row>
    <row r="15" spans="2:10" ht="15.75" x14ac:dyDescent="0.25">
      <c r="B15" s="30">
        <v>45</v>
      </c>
      <c r="C15" s="17" t="s">
        <v>91</v>
      </c>
      <c r="D15" s="17"/>
      <c r="E15" s="28"/>
      <c r="F15" s="25"/>
      <c r="G15" s="28"/>
      <c r="H15" s="28"/>
      <c r="I15" s="28"/>
      <c r="J15" s="33"/>
    </row>
    <row r="16" spans="2:10" ht="15.75" x14ac:dyDescent="0.25">
      <c r="B16" s="30">
        <v>46</v>
      </c>
      <c r="C16" s="17" t="s">
        <v>29</v>
      </c>
      <c r="D16" s="17"/>
      <c r="E16" s="28"/>
      <c r="F16" s="25"/>
      <c r="G16" s="28"/>
      <c r="H16" s="28"/>
      <c r="I16" s="28"/>
      <c r="J16" s="33"/>
    </row>
    <row r="17" spans="2:10" ht="15.75" x14ac:dyDescent="0.25">
      <c r="B17" s="30">
        <v>47</v>
      </c>
      <c r="C17" s="18" t="s">
        <v>97</v>
      </c>
      <c r="D17" s="18"/>
      <c r="E17" s="31" t="e">
        <f>SUM(E8:E16)</f>
        <v>#VALUE!</v>
      </c>
      <c r="F17" s="31"/>
      <c r="G17" s="31" t="e">
        <f>SUM(G8:G16)</f>
        <v>#VALUE!</v>
      </c>
      <c r="H17" s="31" t="e">
        <f>SUM(H8:H16)</f>
        <v>#VALUE!</v>
      </c>
      <c r="I17" s="31" t="e">
        <f>SUM(I8:I16)</f>
        <v>#VALUE!</v>
      </c>
      <c r="J17" s="32" t="e">
        <f>SUM(J8:J16)</f>
        <v>#VALUE!</v>
      </c>
    </row>
    <row r="18" spans="2:10" ht="15.75" x14ac:dyDescent="0.25">
      <c r="B18" s="30" t="s">
        <v>45</v>
      </c>
      <c r="C18" s="18"/>
      <c r="D18" s="18"/>
      <c r="E18" s="25"/>
      <c r="F18" s="25"/>
      <c r="G18" s="25"/>
      <c r="H18" s="25"/>
      <c r="I18" s="25"/>
      <c r="J18" s="29"/>
    </row>
    <row r="19" spans="2:10" ht="15.75" x14ac:dyDescent="0.25">
      <c r="B19" s="30">
        <v>48</v>
      </c>
      <c r="C19" s="18" t="s">
        <v>110</v>
      </c>
      <c r="D19" s="18"/>
      <c r="E19" s="25"/>
      <c r="F19" s="25"/>
      <c r="G19" s="25"/>
      <c r="H19" s="25"/>
      <c r="I19" s="25"/>
      <c r="J19" s="29"/>
    </row>
    <row r="20" spans="2:10" ht="15.75" x14ac:dyDescent="0.25">
      <c r="B20" s="30"/>
      <c r="C20" s="18"/>
      <c r="D20" s="18"/>
      <c r="E20" s="25"/>
      <c r="F20" s="25"/>
      <c r="G20" s="25"/>
      <c r="H20" s="25"/>
      <c r="I20" s="25"/>
      <c r="J20" s="29"/>
    </row>
    <row r="21" spans="2:10" ht="15.75" x14ac:dyDescent="0.25">
      <c r="B21" s="30">
        <v>49</v>
      </c>
      <c r="C21" s="24" t="s">
        <v>15</v>
      </c>
      <c r="D21" s="24"/>
      <c r="E21" s="25"/>
      <c r="F21" s="25"/>
      <c r="G21" s="25"/>
      <c r="H21" s="25"/>
      <c r="I21" s="25"/>
      <c r="J21" s="29"/>
    </row>
    <row r="22" spans="2:10" ht="15.75" x14ac:dyDescent="0.25">
      <c r="B22" s="30">
        <v>50</v>
      </c>
      <c r="C22" s="18" t="s">
        <v>30</v>
      </c>
      <c r="D22" s="17" t="s">
        <v>16</v>
      </c>
      <c r="E22" s="28"/>
      <c r="F22" s="25"/>
      <c r="G22" s="28" t="s">
        <v>45</v>
      </c>
      <c r="H22" s="28" t="s">
        <v>45</v>
      </c>
      <c r="I22" s="28" t="s">
        <v>45</v>
      </c>
      <c r="J22" s="33" t="s">
        <v>45</v>
      </c>
    </row>
    <row r="23" spans="2:10" ht="15.75" x14ac:dyDescent="0.25">
      <c r="B23" s="30">
        <v>51</v>
      </c>
      <c r="C23" s="18"/>
      <c r="D23" s="17" t="s">
        <v>31</v>
      </c>
      <c r="E23" s="28" t="s">
        <v>45</v>
      </c>
      <c r="F23" s="25"/>
      <c r="G23" s="28" t="s">
        <v>45</v>
      </c>
      <c r="H23" s="28" t="s">
        <v>45</v>
      </c>
      <c r="I23" s="28" t="s">
        <v>45</v>
      </c>
      <c r="J23" s="33" t="s">
        <v>45</v>
      </c>
    </row>
    <row r="24" spans="2:10" ht="15.75" x14ac:dyDescent="0.25">
      <c r="B24" s="30">
        <v>52</v>
      </c>
      <c r="C24" s="18"/>
      <c r="D24" s="17" t="s">
        <v>17</v>
      </c>
      <c r="E24" s="28"/>
      <c r="F24" s="25"/>
      <c r="G24" s="28" t="s">
        <v>45</v>
      </c>
      <c r="H24" s="28"/>
      <c r="I24" s="28"/>
      <c r="J24" s="33"/>
    </row>
    <row r="25" spans="2:10" ht="15.75" x14ac:dyDescent="0.25">
      <c r="B25" s="30">
        <v>53</v>
      </c>
      <c r="C25" s="18"/>
      <c r="D25" s="17" t="s">
        <v>32</v>
      </c>
      <c r="E25" s="28"/>
      <c r="F25" s="25"/>
      <c r="G25" s="28" t="s">
        <v>45</v>
      </c>
      <c r="H25" s="28" t="s">
        <v>45</v>
      </c>
      <c r="I25" s="28" t="s">
        <v>45</v>
      </c>
      <c r="J25" s="33" t="s">
        <v>45</v>
      </c>
    </row>
    <row r="26" spans="2:10" ht="15.75" x14ac:dyDescent="0.25">
      <c r="B26" s="30">
        <v>54</v>
      </c>
      <c r="C26" s="18"/>
      <c r="D26" s="17" t="s">
        <v>33</v>
      </c>
      <c r="E26" s="28"/>
      <c r="F26" s="25"/>
      <c r="G26" s="28"/>
      <c r="H26" s="28"/>
      <c r="I26" s="28"/>
      <c r="J26" s="33"/>
    </row>
    <row r="27" spans="2:10" ht="15.75" x14ac:dyDescent="0.25">
      <c r="B27" s="30">
        <v>55</v>
      </c>
      <c r="C27" s="18" t="s">
        <v>104</v>
      </c>
      <c r="D27" s="18"/>
      <c r="E27" s="31">
        <f>SUM(E22:E26)</f>
        <v>0</v>
      </c>
      <c r="F27" s="31"/>
      <c r="G27" s="31">
        <f>SUM(G22:G26)</f>
        <v>0</v>
      </c>
      <c r="H27" s="31">
        <f>SUM(H22:H26)</f>
        <v>0</v>
      </c>
      <c r="I27" s="31">
        <f>SUM(I22:I26)</f>
        <v>0</v>
      </c>
      <c r="J27" s="32">
        <f>SUM(J22:J26)</f>
        <v>0</v>
      </c>
    </row>
    <row r="28" spans="2:10" ht="15.75" x14ac:dyDescent="0.25">
      <c r="B28" s="30" t="s">
        <v>45</v>
      </c>
      <c r="C28" s="18"/>
      <c r="D28" s="18"/>
      <c r="E28" s="31"/>
      <c r="F28" s="31"/>
      <c r="G28" s="31"/>
      <c r="H28" s="31"/>
      <c r="I28" s="31"/>
      <c r="J28" s="32"/>
    </row>
    <row r="29" spans="2:10" ht="15.75" x14ac:dyDescent="0.25">
      <c r="B29" s="30">
        <v>56</v>
      </c>
      <c r="C29" s="24" t="s">
        <v>111</v>
      </c>
      <c r="D29" s="18"/>
      <c r="E29" s="31"/>
      <c r="F29" s="31"/>
      <c r="G29" s="31"/>
      <c r="H29" s="31"/>
      <c r="I29" s="31"/>
      <c r="J29" s="32"/>
    </row>
    <row r="30" spans="2:10" ht="15.75" x14ac:dyDescent="0.25">
      <c r="B30" s="30">
        <v>57</v>
      </c>
      <c r="C30" s="17"/>
      <c r="D30" s="17" t="s">
        <v>34</v>
      </c>
      <c r="E30" s="28" t="s">
        <v>45</v>
      </c>
      <c r="F30" s="25"/>
      <c r="G30" s="28"/>
      <c r="H30" s="28"/>
      <c r="I30" s="28"/>
      <c r="J30" s="33"/>
    </row>
    <row r="31" spans="2:10" ht="15.75" x14ac:dyDescent="0.25">
      <c r="B31" s="30">
        <v>58</v>
      </c>
      <c r="C31" s="17"/>
      <c r="D31" s="17" t="s">
        <v>35</v>
      </c>
      <c r="E31" s="28" t="s">
        <v>45</v>
      </c>
      <c r="F31" s="25"/>
      <c r="G31" s="28"/>
      <c r="H31" s="28"/>
      <c r="I31" s="28"/>
      <c r="J31" s="33"/>
    </row>
    <row r="32" spans="2:10" ht="15.75" x14ac:dyDescent="0.25">
      <c r="B32" s="30">
        <v>59</v>
      </c>
      <c r="C32" s="17"/>
      <c r="D32" s="17" t="s">
        <v>36</v>
      </c>
      <c r="E32" s="28" t="s">
        <v>45</v>
      </c>
      <c r="F32" s="25"/>
      <c r="G32" s="28" t="s">
        <v>45</v>
      </c>
      <c r="H32" s="28" t="s">
        <v>45</v>
      </c>
      <c r="I32" s="28" t="s">
        <v>45</v>
      </c>
      <c r="J32" s="33" t="s">
        <v>45</v>
      </c>
    </row>
    <row r="33" spans="2:10" ht="15.75" x14ac:dyDescent="0.25">
      <c r="B33" s="30">
        <v>60</v>
      </c>
      <c r="C33" s="17"/>
      <c r="D33" s="17" t="s">
        <v>33</v>
      </c>
      <c r="E33" s="28" t="s">
        <v>45</v>
      </c>
      <c r="F33" s="25"/>
      <c r="G33" s="28"/>
      <c r="H33" s="28"/>
      <c r="I33" s="28"/>
      <c r="J33" s="33"/>
    </row>
    <row r="34" spans="2:10" ht="15.75" x14ac:dyDescent="0.25">
      <c r="B34" s="30">
        <v>61</v>
      </c>
      <c r="C34" s="18" t="s">
        <v>98</v>
      </c>
      <c r="D34" s="18"/>
      <c r="E34" s="31">
        <f>SUM(E30:E33)</f>
        <v>0</v>
      </c>
      <c r="F34" s="31"/>
      <c r="G34" s="31">
        <f>SUM(G30:G33)</f>
        <v>0</v>
      </c>
      <c r="H34" s="31">
        <f>SUM(H30:H33)</f>
        <v>0</v>
      </c>
      <c r="I34" s="31">
        <f>SUM(I30:I33)</f>
        <v>0</v>
      </c>
      <c r="J34" s="32">
        <f>SUM(J30:J33)</f>
        <v>0</v>
      </c>
    </row>
    <row r="35" spans="2:10" ht="15.75" x14ac:dyDescent="0.25">
      <c r="B35" s="30"/>
      <c r="C35" s="18"/>
      <c r="D35" s="18"/>
      <c r="E35" s="31"/>
      <c r="F35" s="31"/>
      <c r="G35" s="31"/>
      <c r="H35" s="31"/>
      <c r="I35" s="31"/>
      <c r="J35" s="32"/>
    </row>
    <row r="36" spans="2:10" ht="15.75" x14ac:dyDescent="0.25">
      <c r="B36" s="30">
        <v>62</v>
      </c>
      <c r="C36" s="24" t="s">
        <v>112</v>
      </c>
      <c r="D36" s="18"/>
      <c r="E36" s="53"/>
      <c r="F36" s="31"/>
      <c r="G36" s="53"/>
      <c r="H36" s="53"/>
      <c r="I36" s="53"/>
      <c r="J36" s="54"/>
    </row>
    <row r="37" spans="2:10" ht="15.75" x14ac:dyDescent="0.25">
      <c r="B37" s="30" t="s">
        <v>45</v>
      </c>
      <c r="C37" s="17"/>
      <c r="D37" s="17" t="s">
        <v>88</v>
      </c>
      <c r="E37" s="25"/>
      <c r="F37" s="25"/>
      <c r="G37" s="25"/>
      <c r="H37" s="25"/>
      <c r="I37" s="25"/>
      <c r="J37" s="29"/>
    </row>
    <row r="38" spans="2:10" ht="15.75" x14ac:dyDescent="0.25">
      <c r="B38" s="30"/>
      <c r="C38" s="17"/>
      <c r="D38" s="17"/>
      <c r="E38" s="25"/>
      <c r="F38" s="25"/>
      <c r="G38" s="25"/>
      <c r="H38" s="25"/>
      <c r="I38" s="25"/>
      <c r="J38" s="29"/>
    </row>
    <row r="39" spans="2:10" ht="15.75" x14ac:dyDescent="0.25">
      <c r="B39" s="30">
        <v>63</v>
      </c>
      <c r="C39" s="24" t="s">
        <v>40</v>
      </c>
      <c r="D39" s="24"/>
      <c r="E39" s="25"/>
      <c r="F39" s="25"/>
      <c r="G39" s="25"/>
      <c r="H39" s="25"/>
      <c r="I39" s="25"/>
      <c r="J39" s="29"/>
    </row>
    <row r="40" spans="2:10" ht="16.5" thickBot="1" x14ac:dyDescent="0.3">
      <c r="B40" s="30">
        <v>64</v>
      </c>
      <c r="C40" s="18"/>
      <c r="D40" s="18" t="s">
        <v>19</v>
      </c>
      <c r="E40" s="28" t="s">
        <v>45</v>
      </c>
      <c r="F40" s="55"/>
      <c r="G40" s="28" t="s">
        <v>45</v>
      </c>
      <c r="H40" s="28" t="s">
        <v>45</v>
      </c>
      <c r="I40" s="28" t="s">
        <v>45</v>
      </c>
      <c r="J40" s="33" t="s">
        <v>45</v>
      </c>
    </row>
    <row r="41" spans="2:10" ht="16.5" thickBot="1" x14ac:dyDescent="0.3">
      <c r="B41" s="20">
        <v>65</v>
      </c>
      <c r="C41" s="18"/>
      <c r="D41" s="56" t="s">
        <v>76</v>
      </c>
      <c r="E41" s="57"/>
      <c r="F41" s="58" t="e">
        <f>SUM('Revenues and Expenses'!G47:J47)/4</f>
        <v>#VALUE!</v>
      </c>
      <c r="G41" s="59"/>
      <c r="H41" s="56"/>
      <c r="I41" s="56"/>
      <c r="J41" s="29"/>
    </row>
    <row r="42" spans="2:10" ht="15.75" x14ac:dyDescent="0.25">
      <c r="B42" s="20"/>
      <c r="C42" s="18"/>
      <c r="D42" s="56" t="s">
        <v>105</v>
      </c>
      <c r="E42" s="56"/>
      <c r="F42" s="60"/>
      <c r="G42" s="56"/>
      <c r="H42" s="56"/>
      <c r="I42" s="56"/>
      <c r="J42" s="29"/>
    </row>
    <row r="43" spans="2:10" ht="15.75" x14ac:dyDescent="0.25">
      <c r="B43" s="20">
        <v>66</v>
      </c>
      <c r="C43" s="18"/>
      <c r="D43" s="18" t="s">
        <v>21</v>
      </c>
      <c r="E43" s="28" t="s">
        <v>45</v>
      </c>
      <c r="F43" s="25"/>
      <c r="G43" s="28" t="s">
        <v>45</v>
      </c>
      <c r="H43" s="28" t="s">
        <v>45</v>
      </c>
      <c r="I43" s="28" t="s">
        <v>45</v>
      </c>
      <c r="J43" s="33" t="s">
        <v>45</v>
      </c>
    </row>
    <row r="44" spans="2:10" ht="15.75" x14ac:dyDescent="0.25">
      <c r="B44" s="20"/>
      <c r="C44" s="18"/>
      <c r="D44" s="56" t="s">
        <v>77</v>
      </c>
      <c r="E44" s="25"/>
      <c r="F44" s="25"/>
      <c r="G44" s="25"/>
      <c r="H44" s="25"/>
      <c r="I44" s="25"/>
      <c r="J44" s="29"/>
    </row>
    <row r="45" spans="2:10" ht="15.75" x14ac:dyDescent="0.25">
      <c r="B45" s="20">
        <v>67</v>
      </c>
      <c r="C45" s="18"/>
      <c r="D45" s="18" t="s">
        <v>20</v>
      </c>
      <c r="E45" s="28" t="s">
        <v>45</v>
      </c>
      <c r="F45" s="25"/>
      <c r="G45" s="28" t="s">
        <v>45</v>
      </c>
      <c r="H45" s="28" t="s">
        <v>45</v>
      </c>
      <c r="I45" s="28" t="s">
        <v>45</v>
      </c>
      <c r="J45" s="33" t="s">
        <v>45</v>
      </c>
    </row>
    <row r="46" spans="2:10" ht="15.75" x14ac:dyDescent="0.25">
      <c r="B46" s="20"/>
      <c r="C46" s="18"/>
      <c r="D46" s="56" t="s">
        <v>77</v>
      </c>
      <c r="E46" s="25"/>
      <c r="F46" s="25"/>
      <c r="G46" s="25"/>
      <c r="H46" s="25"/>
      <c r="I46" s="25"/>
      <c r="J46" s="29"/>
    </row>
    <row r="47" spans="2:10" ht="15.75" x14ac:dyDescent="0.25">
      <c r="B47" s="20">
        <v>68</v>
      </c>
      <c r="C47" s="18" t="s">
        <v>101</v>
      </c>
      <c r="D47" s="18"/>
      <c r="E47" s="31">
        <f>SUM(E40:E45)</f>
        <v>0</v>
      </c>
      <c r="F47" s="31"/>
      <c r="G47" s="31">
        <f>SUM(G40:G45)</f>
        <v>0</v>
      </c>
      <c r="H47" s="31">
        <f>SUM(H40:H45)</f>
        <v>0</v>
      </c>
      <c r="I47" s="31">
        <f>SUM(I40:I45)</f>
        <v>0</v>
      </c>
      <c r="J47" s="32">
        <f>SUM(J40:J45)</f>
        <v>0</v>
      </c>
    </row>
    <row r="48" spans="2:10" ht="15.75" x14ac:dyDescent="0.25">
      <c r="B48" s="30" t="s">
        <v>45</v>
      </c>
      <c r="C48" s="18"/>
      <c r="D48" s="18"/>
      <c r="E48" s="31"/>
      <c r="F48" s="31"/>
      <c r="G48" s="31"/>
      <c r="H48" s="31"/>
      <c r="I48" s="31"/>
      <c r="J48" s="32"/>
    </row>
    <row r="49" spans="2:10" ht="15.75" x14ac:dyDescent="0.25">
      <c r="B49" s="30">
        <v>69</v>
      </c>
      <c r="C49" s="18" t="s">
        <v>102</v>
      </c>
      <c r="D49" s="18"/>
      <c r="E49" s="31" t="e">
        <f>E27+E34+E36+E40+E43+E45</f>
        <v>#VALUE!</v>
      </c>
      <c r="F49" s="31"/>
      <c r="G49" s="31" t="e">
        <f>G27+G34+G36+G40+G43+G45</f>
        <v>#VALUE!</v>
      </c>
      <c r="H49" s="31" t="e">
        <f>H27+H34+H36+H40+H43+H45</f>
        <v>#VALUE!</v>
      </c>
      <c r="I49" s="31" t="e">
        <f>I27+I34+I36+I40+I43+I45</f>
        <v>#VALUE!</v>
      </c>
      <c r="J49" s="32" t="e">
        <f>J27+J34+J36+J40+J43+J45</f>
        <v>#VALUE!</v>
      </c>
    </row>
    <row r="50" spans="2:10" ht="15.75" x14ac:dyDescent="0.25">
      <c r="B50" s="30"/>
      <c r="C50" s="18"/>
      <c r="D50" s="18"/>
      <c r="E50" s="25"/>
      <c r="F50" s="25"/>
      <c r="G50" s="25"/>
      <c r="H50" s="25"/>
      <c r="I50" s="25"/>
      <c r="J50" s="29"/>
    </row>
    <row r="51" spans="2:10" ht="15.75" x14ac:dyDescent="0.25">
      <c r="B51" s="30">
        <v>70</v>
      </c>
      <c r="C51" s="18" t="s">
        <v>103</v>
      </c>
      <c r="D51" s="18"/>
      <c r="E51" s="31" t="e">
        <f>E17-E49</f>
        <v>#VALUE!</v>
      </c>
      <c r="F51" s="31"/>
      <c r="G51" s="31" t="e">
        <f>G17-G49</f>
        <v>#VALUE!</v>
      </c>
      <c r="H51" s="31" t="e">
        <f>H17-H49</f>
        <v>#VALUE!</v>
      </c>
      <c r="I51" s="31" t="e">
        <f>I17-I49</f>
        <v>#VALUE!</v>
      </c>
      <c r="J51" s="32" t="e">
        <f>J17-J49</f>
        <v>#VALUE!</v>
      </c>
    </row>
    <row r="52" spans="2:10" ht="15.75" x14ac:dyDescent="0.25">
      <c r="B52" s="30"/>
      <c r="C52" s="18"/>
      <c r="D52" s="56" t="s">
        <v>55</v>
      </c>
      <c r="E52" s="31"/>
      <c r="F52" s="31"/>
      <c r="G52" s="31"/>
      <c r="H52" s="31"/>
      <c r="I52" s="31"/>
      <c r="J52" s="32"/>
    </row>
    <row r="53" spans="2:10" ht="16.5" thickBot="1" x14ac:dyDescent="0.3">
      <c r="B53" s="40"/>
      <c r="C53" s="42"/>
      <c r="D53" s="61"/>
      <c r="E53" s="43"/>
      <c r="F53" s="43"/>
      <c r="G53" s="43"/>
      <c r="H53" s="43"/>
      <c r="I53" s="43"/>
      <c r="J53" s="44"/>
    </row>
  </sheetData>
  <customSheetViews>
    <customSheetView guid="{17AA453C-C766-4B27-909D-FD1F7D3EEE4E}" scale="75" showRuler="0">
      <selection activeCell="I16" sqref="I16"/>
      <pageMargins left="0.27" right="0.26" top="0.56000000000000005" bottom="0.62" header="0.5" footer="0.5"/>
      <pageSetup scale="74" orientation="landscape" r:id="rId1"/>
      <headerFooter alignWithMargins="0"/>
    </customSheetView>
    <customSheetView guid="{20505F80-C830-11D3-AE19-00C04FF51571}" scale="75" showRuler="0" topLeftCell="A25">
      <selection activeCell="N45" sqref="N45"/>
      <pageMargins left="0.27" right="0.26" top="0.56000000000000005" bottom="0.62" header="0.5" footer="0.5"/>
      <pageSetup scale="74" orientation="landscape" r:id="rId2"/>
      <headerFooter alignWithMargins="0"/>
    </customSheetView>
    <customSheetView guid="{E484CDC0-47BF-11D2-9A3C-C85103C10E27}" scale="75" showPageBreaks="1" printArea="1" showRuler="0" topLeftCell="A17">
      <selection activeCell="H46" sqref="H46"/>
      <pageMargins left="0.27" right="0.26" top="0.56000000000000005" bottom="0.62" header="0.5" footer="0.5"/>
      <pageSetup scale="74" orientation="landscape" r:id="rId3"/>
      <headerFooter alignWithMargins="0"/>
    </customSheetView>
    <customSheetView guid="{DF9FA781-ED17-11D4-BE2E-00C04F59C04C}" scale="75" showRuler="0" topLeftCell="A25">
      <selection activeCell="N45" sqref="N45"/>
      <pageMargins left="0.27" right="0.26" top="0.56000000000000005" bottom="0.62" header="0.5" footer="0.5"/>
      <pageSetup scale="74" orientation="landscape" r:id="rId4"/>
      <headerFooter alignWithMargins="0"/>
    </customSheetView>
    <customSheetView guid="{5F1DDDEE-054D-4730-A88E-65B508F02A3B}" scale="75" printArea="1" showRuler="0" topLeftCell="A10">
      <selection activeCell="M16" sqref="M16"/>
      <pageMargins left="0.27" right="0.26" top="0.56000000000000005" bottom="0.62" header="0.5" footer="0.5"/>
      <pageSetup scale="74" orientation="landscape" r:id="rId5"/>
      <headerFooter alignWithMargins="0"/>
    </customSheetView>
    <customSheetView guid="{118FAE9A-E662-4D11-8028-4499740DA7CC}" scale="75" topLeftCell="A10">
      <selection activeCell="M16" sqref="M16"/>
      <pageMargins left="0.27" right="0.26" top="0.56000000000000005" bottom="0.62" header="0.5" footer="0.5"/>
      <pageSetup scale="74" orientation="landscape" r:id="rId6"/>
      <headerFooter alignWithMargins="0"/>
    </customSheetView>
  </customSheetViews>
  <phoneticPr fontId="0" type="noConversion"/>
  <printOptions horizontalCentered="1"/>
  <pageMargins left="0.27" right="0.26" top="0.56000000000000005" bottom="0.62" header="0.5" footer="0.5"/>
  <pageSetup scale="59" orientation="landscape"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9"/>
  <sheetViews>
    <sheetView showGridLines="0" zoomScaleNormal="100" workbookViewId="0"/>
  </sheetViews>
  <sheetFormatPr defaultRowHeight="15" x14ac:dyDescent="0.2"/>
  <cols>
    <col min="1" max="1" width="2.140625" style="3" customWidth="1"/>
    <col min="2" max="2" width="8" style="3" customWidth="1"/>
    <col min="3" max="3" width="120.28515625" style="3" bestFit="1" customWidth="1"/>
    <col min="4" max="9" width="16.7109375" style="3" customWidth="1"/>
    <col min="10" max="16384" width="9.140625" style="3"/>
  </cols>
  <sheetData>
    <row r="1" spans="2:9" ht="15.75" thickBot="1" x14ac:dyDescent="0.25">
      <c r="D1" s="11"/>
      <c r="E1" s="11"/>
      <c r="F1" s="11"/>
      <c r="G1" s="11"/>
      <c r="H1" s="11"/>
      <c r="I1" s="11"/>
    </row>
    <row r="2" spans="2:9" ht="15.75" x14ac:dyDescent="0.25">
      <c r="B2" s="4" t="s">
        <v>57</v>
      </c>
      <c r="C2" s="5"/>
      <c r="D2" s="6" t="s">
        <v>81</v>
      </c>
      <c r="E2" s="45"/>
      <c r="F2" s="45"/>
      <c r="G2" s="45"/>
      <c r="H2" s="45"/>
      <c r="I2" s="46"/>
    </row>
    <row r="3" spans="2:9" ht="16.5" thickBot="1" x14ac:dyDescent="0.3">
      <c r="B3" s="8" t="s">
        <v>58</v>
      </c>
      <c r="C3" s="9" t="s">
        <v>59</v>
      </c>
      <c r="D3" s="47"/>
      <c r="E3" s="47"/>
      <c r="F3" s="11"/>
      <c r="G3" s="11"/>
      <c r="H3" s="11"/>
      <c r="I3" s="48"/>
    </row>
    <row r="4" spans="2:9" ht="15.75" x14ac:dyDescent="0.25">
      <c r="B4" s="13" t="s">
        <v>0</v>
      </c>
      <c r="C4" s="14" t="s">
        <v>37</v>
      </c>
      <c r="D4" s="15" t="s">
        <v>63</v>
      </c>
      <c r="E4" s="63" t="s">
        <v>41</v>
      </c>
      <c r="F4" s="15" t="s">
        <v>1</v>
      </c>
      <c r="G4" s="15" t="s">
        <v>2</v>
      </c>
      <c r="H4" s="15" t="s">
        <v>3</v>
      </c>
      <c r="I4" s="64" t="s">
        <v>4</v>
      </c>
    </row>
    <row r="5" spans="2:9" ht="16.5" thickBot="1" x14ac:dyDescent="0.3">
      <c r="B5" s="16"/>
      <c r="C5" s="17"/>
      <c r="D5" s="19" t="s">
        <v>64</v>
      </c>
      <c r="E5" s="65" t="s">
        <v>42</v>
      </c>
      <c r="F5" s="19"/>
      <c r="G5" s="19"/>
      <c r="H5" s="19"/>
      <c r="I5" s="66"/>
    </row>
    <row r="6" spans="2:9" ht="15.75" x14ac:dyDescent="0.25">
      <c r="B6" s="13">
        <v>71</v>
      </c>
      <c r="C6" s="14" t="s">
        <v>99</v>
      </c>
      <c r="D6" s="67" t="e">
        <f>'Source and Use of Funds'!E51</f>
        <v>#VALUE!</v>
      </c>
      <c r="E6" s="68"/>
      <c r="F6" s="69" t="e">
        <f>'Source and Use of Funds'!G51</f>
        <v>#VALUE!</v>
      </c>
      <c r="G6" s="69" t="e">
        <f>'Source and Use of Funds'!H51</f>
        <v>#VALUE!</v>
      </c>
      <c r="H6" s="69" t="e">
        <f>'Source and Use of Funds'!I51</f>
        <v>#VALUE!</v>
      </c>
      <c r="I6" s="70" t="e">
        <f>'Source and Use of Funds'!J51</f>
        <v>#VALUE!</v>
      </c>
    </row>
    <row r="7" spans="2:9" ht="15.75" x14ac:dyDescent="0.25">
      <c r="B7" s="13"/>
      <c r="C7" s="71" t="s">
        <v>75</v>
      </c>
      <c r="D7" s="2"/>
      <c r="E7" s="72"/>
      <c r="F7" s="72"/>
      <c r="G7" s="72"/>
      <c r="H7" s="72"/>
      <c r="I7" s="73"/>
    </row>
    <row r="8" spans="2:9" ht="15.75" x14ac:dyDescent="0.25">
      <c r="B8" s="30">
        <v>72</v>
      </c>
      <c r="C8" s="18" t="s">
        <v>80</v>
      </c>
      <c r="D8" s="31" t="e">
        <f>('Source and Use of Funds'!E51*(-1))+'Revenues and Expenses'!E45</f>
        <v>#VALUE!</v>
      </c>
      <c r="E8" s="31"/>
      <c r="F8" s="31" t="e">
        <f>('Source and Use of Funds'!G51*(-1))+'Revenues and Expenses'!G45</f>
        <v>#VALUE!</v>
      </c>
      <c r="G8" s="31" t="e">
        <f>('Source and Use of Funds'!H51*(-1))+'Revenues and Expenses'!H45</f>
        <v>#VALUE!</v>
      </c>
      <c r="H8" s="31" t="e">
        <f>('Source and Use of Funds'!I51*(-1))+'Revenues and Expenses'!I45</f>
        <v>#VALUE!</v>
      </c>
      <c r="I8" s="32" t="e">
        <f>('Source and Use of Funds'!J51*(-1))+'Revenues and Expenses'!J45</f>
        <v>#VALUE!</v>
      </c>
    </row>
    <row r="9" spans="2:9" ht="15.75" x14ac:dyDescent="0.25">
      <c r="B9" s="30"/>
      <c r="C9" s="17" t="s">
        <v>82</v>
      </c>
      <c r="D9" s="25"/>
      <c r="E9" s="25"/>
      <c r="F9" s="25"/>
      <c r="G9" s="25"/>
      <c r="H9" s="25"/>
      <c r="I9" s="29"/>
    </row>
    <row r="10" spans="2:9" ht="15.75" x14ac:dyDescent="0.25">
      <c r="B10" s="30"/>
      <c r="C10" s="17"/>
      <c r="D10" s="25"/>
      <c r="E10" s="25"/>
      <c r="F10" s="25"/>
      <c r="G10" s="25"/>
      <c r="H10" s="25"/>
      <c r="I10" s="29"/>
    </row>
    <row r="11" spans="2:9" ht="15.75" x14ac:dyDescent="0.25">
      <c r="B11" s="20">
        <v>73</v>
      </c>
      <c r="C11" s="17" t="s">
        <v>73</v>
      </c>
      <c r="D11" s="25" t="e">
        <f>D8-('Revenues and Expenses'!E13+'Revenues and Expenses'!E14+'Revenues and Expenses'!E15)</f>
        <v>#VALUE!</v>
      </c>
      <c r="E11" s="25"/>
      <c r="F11" s="25" t="e">
        <f>F8-('Revenues and Expenses'!G13+'Revenues and Expenses'!G14+'Revenues and Expenses'!G15)</f>
        <v>#VALUE!</v>
      </c>
      <c r="G11" s="25" t="e">
        <f>G8-('Revenues and Expenses'!H13+'Revenues and Expenses'!H14+'Revenues and Expenses'!H15)</f>
        <v>#VALUE!</v>
      </c>
      <c r="H11" s="25" t="e">
        <f>H8-('Revenues and Expenses'!I13+'Revenues and Expenses'!I14+'Revenues and Expenses'!I15)</f>
        <v>#VALUE!</v>
      </c>
      <c r="I11" s="29" t="e">
        <f>I8-('Revenues and Expenses'!J13+'Revenues and Expenses'!J14+'Revenues and Expenses'!J15)</f>
        <v>#VALUE!</v>
      </c>
    </row>
    <row r="12" spans="2:9" ht="15.75" x14ac:dyDescent="0.25">
      <c r="B12" s="30">
        <v>74</v>
      </c>
      <c r="C12" s="17" t="s">
        <v>56</v>
      </c>
      <c r="D12" s="25" t="str">
        <f>'Revenues and Expenses'!E12</f>
        <v xml:space="preserve"> </v>
      </c>
      <c r="E12" s="25"/>
      <c r="F12" s="25" t="e">
        <f>'Revenues and Expenses'!G12</f>
        <v>#VALUE!</v>
      </c>
      <c r="G12" s="25" t="e">
        <f>'Revenues and Expenses'!H12</f>
        <v>#VALUE!</v>
      </c>
      <c r="H12" s="25" t="e">
        <f>'Revenues and Expenses'!I12</f>
        <v>#VALUE!</v>
      </c>
      <c r="I12" s="29" t="e">
        <f>'Revenues and Expenses'!J12</f>
        <v>#VALUE!</v>
      </c>
    </row>
    <row r="13" spans="2:9" ht="15.75" x14ac:dyDescent="0.25">
      <c r="B13" s="20">
        <v>75</v>
      </c>
      <c r="C13" s="18" t="s">
        <v>60</v>
      </c>
      <c r="D13" s="31" t="e">
        <f>IF(SUM('Revenues and Expenses'!E10-D12)&lt;0,0,'Revenues and Expenses'!E10-D12)</f>
        <v>#VALUE!</v>
      </c>
      <c r="E13" s="31"/>
      <c r="F13" s="31" t="e">
        <f>IF(SUM(F11-F12)&lt;0,0,(F11-F12))</f>
        <v>#VALUE!</v>
      </c>
      <c r="G13" s="31" t="e">
        <f>IF(SUM(G11-G12)&lt;0,0,(G11-G12))</f>
        <v>#VALUE!</v>
      </c>
      <c r="H13" s="31" t="e">
        <f>IF(SUM(H11-H12)&lt;0,0,(H11-H12))</f>
        <v>#VALUE!</v>
      </c>
      <c r="I13" s="32" t="e">
        <f>IF(SUM(I11-I12)&lt;0,0,(I11-I12))</f>
        <v>#VALUE!</v>
      </c>
    </row>
    <row r="14" spans="2:9" ht="15.75" x14ac:dyDescent="0.25">
      <c r="B14" s="20"/>
      <c r="C14" s="17" t="s">
        <v>70</v>
      </c>
      <c r="D14" s="25"/>
      <c r="E14" s="55"/>
      <c r="F14" s="25"/>
      <c r="G14" s="25"/>
      <c r="H14" s="25"/>
      <c r="I14" s="29"/>
    </row>
    <row r="15" spans="2:9" ht="15.75" x14ac:dyDescent="0.25">
      <c r="B15" s="20"/>
      <c r="C15" s="17"/>
      <c r="D15" s="25"/>
      <c r="E15" s="55"/>
      <c r="F15" s="25"/>
      <c r="G15" s="25"/>
      <c r="H15" s="25"/>
      <c r="I15" s="29"/>
    </row>
    <row r="16" spans="2:9" ht="15.75" x14ac:dyDescent="0.25">
      <c r="B16" s="30">
        <v>76</v>
      </c>
      <c r="C16" s="18" t="s">
        <v>74</v>
      </c>
      <c r="D16" s="25" t="e">
        <f>(D11/'Revenues and Expenses'!E6)/12</f>
        <v>#VALUE!</v>
      </c>
      <c r="E16" s="25"/>
      <c r="F16" s="25" t="e">
        <f>(F11/'Revenues and Expenses'!G6)/12</f>
        <v>#VALUE!</v>
      </c>
      <c r="G16" s="25" t="e">
        <f>(G11/'Revenues and Expenses'!H6)/12</f>
        <v>#VALUE!</v>
      </c>
      <c r="H16" s="25" t="e">
        <f>(H11/'Revenues and Expenses'!I6)/12</f>
        <v>#VALUE!</v>
      </c>
      <c r="I16" s="29" t="e">
        <f>(I11/'Revenues and Expenses'!J6)/12</f>
        <v>#VALUE!</v>
      </c>
    </row>
    <row r="17" spans="2:9" ht="15.75" x14ac:dyDescent="0.25">
      <c r="B17" s="30"/>
      <c r="C17" s="17" t="s">
        <v>100</v>
      </c>
      <c r="D17" s="11"/>
      <c r="E17" s="55"/>
      <c r="F17" s="75"/>
      <c r="G17" s="75"/>
      <c r="H17" s="75"/>
      <c r="I17" s="76"/>
    </row>
    <row r="18" spans="2:9" ht="15.75" x14ac:dyDescent="0.25">
      <c r="B18" s="30"/>
      <c r="C18" s="17"/>
      <c r="D18" s="25"/>
      <c r="E18" s="55"/>
      <c r="F18" s="75"/>
      <c r="G18" s="75"/>
      <c r="H18" s="75"/>
      <c r="I18" s="76"/>
    </row>
    <row r="19" spans="2:9" ht="15.75" x14ac:dyDescent="0.25">
      <c r="B19" s="30">
        <v>77</v>
      </c>
      <c r="C19" s="18" t="s">
        <v>62</v>
      </c>
      <c r="D19" s="34" t="s">
        <v>45</v>
      </c>
      <c r="E19" s="28" t="s">
        <v>45</v>
      </c>
      <c r="F19" s="75" t="e">
        <f>((D19*(E19+100))/100)</f>
        <v>#VALUE!</v>
      </c>
      <c r="G19" s="75" t="e">
        <f>((F19*(E19+100))/100)</f>
        <v>#VALUE!</v>
      </c>
      <c r="H19" s="75" t="e">
        <f>((G19*(E19+100))/100)</f>
        <v>#VALUE!</v>
      </c>
      <c r="I19" s="76" t="e">
        <f>((H19*(E19+100))/100)</f>
        <v>#VALUE!</v>
      </c>
    </row>
    <row r="20" spans="2:9" ht="15.75" x14ac:dyDescent="0.25">
      <c r="B20" s="30"/>
      <c r="C20" s="17"/>
      <c r="D20" s="71"/>
      <c r="E20" s="22"/>
      <c r="F20" s="75"/>
      <c r="G20" s="75"/>
      <c r="H20" s="75"/>
      <c r="I20" s="76"/>
    </row>
    <row r="21" spans="2:9" ht="15.75" x14ac:dyDescent="0.25">
      <c r="B21" s="30">
        <v>78</v>
      </c>
      <c r="C21" s="18" t="s">
        <v>113</v>
      </c>
      <c r="D21" s="77" t="e">
        <f>(D16*12)/D19</f>
        <v>#VALUE!</v>
      </c>
      <c r="E21" s="22"/>
      <c r="F21" s="78" t="e">
        <f>(F16*12)/D19</f>
        <v>#VALUE!</v>
      </c>
      <c r="G21" s="78" t="e">
        <f>(G16*12)/D19</f>
        <v>#VALUE!</v>
      </c>
      <c r="H21" s="78" t="e">
        <f>(H16*12)/D19</f>
        <v>#VALUE!</v>
      </c>
      <c r="I21" s="79" t="e">
        <f>(I16*12)/D19</f>
        <v>#VALUE!</v>
      </c>
    </row>
    <row r="22" spans="2:9" ht="15.75" x14ac:dyDescent="0.25">
      <c r="B22" s="80"/>
      <c r="C22" s="74" t="s">
        <v>71</v>
      </c>
      <c r="D22" s="55"/>
      <c r="E22" s="55"/>
      <c r="F22" s="55"/>
      <c r="G22" s="55"/>
      <c r="H22" s="55"/>
      <c r="I22" s="81"/>
    </row>
    <row r="23" spans="2:9" ht="15.75" x14ac:dyDescent="0.25">
      <c r="B23" s="80"/>
      <c r="C23" s="74"/>
      <c r="D23" s="55"/>
      <c r="E23" s="55"/>
      <c r="F23" s="55"/>
      <c r="G23" s="55"/>
      <c r="H23" s="55"/>
      <c r="I23" s="81"/>
    </row>
    <row r="24" spans="2:9" ht="15.75" x14ac:dyDescent="0.25">
      <c r="B24" s="80">
        <v>79</v>
      </c>
      <c r="C24" s="82" t="s">
        <v>72</v>
      </c>
      <c r="D24" s="55"/>
      <c r="E24" s="55"/>
      <c r="F24" s="55"/>
      <c r="G24" s="55"/>
      <c r="H24" s="55"/>
      <c r="I24" s="81"/>
    </row>
    <row r="25" spans="2:9" ht="15.75" x14ac:dyDescent="0.25">
      <c r="B25" s="30">
        <v>80</v>
      </c>
      <c r="C25" s="17" t="s">
        <v>67</v>
      </c>
      <c r="D25" s="25">
        <f>SUM('Source and Use of Funds'!G40:J40)</f>
        <v>0</v>
      </c>
      <c r="E25" s="17"/>
      <c r="F25" s="17"/>
      <c r="G25" s="17"/>
      <c r="H25" s="17"/>
      <c r="I25" s="83"/>
    </row>
    <row r="26" spans="2:9" ht="15.75" x14ac:dyDescent="0.25">
      <c r="B26" s="30">
        <v>81</v>
      </c>
      <c r="C26" s="17" t="s">
        <v>68</v>
      </c>
      <c r="D26" s="25">
        <f>SUM('Source and Use of Funds'!G43:J43)</f>
        <v>0</v>
      </c>
      <c r="E26" s="17"/>
      <c r="F26" s="17"/>
      <c r="G26" s="17"/>
      <c r="H26" s="17"/>
      <c r="I26" s="83"/>
    </row>
    <row r="27" spans="2:9" ht="16.5" thickBot="1" x14ac:dyDescent="0.3">
      <c r="B27" s="40">
        <v>82</v>
      </c>
      <c r="C27" s="62" t="s">
        <v>69</v>
      </c>
      <c r="D27" s="84">
        <f>SUM('Source and Use of Funds'!G45:J45)</f>
        <v>0</v>
      </c>
      <c r="E27" s="62"/>
      <c r="F27" s="62"/>
      <c r="G27" s="62"/>
      <c r="H27" s="62"/>
      <c r="I27" s="85"/>
    </row>
    <row r="38" spans="10:10" ht="15.75" thickBot="1" x14ac:dyDescent="0.25"/>
    <row r="39" spans="10:10" ht="15.75" thickBot="1" x14ac:dyDescent="0.25">
      <c r="J39" s="86"/>
    </row>
  </sheetData>
  <customSheetViews>
    <customSheetView guid="{17AA453C-C766-4B27-909D-FD1F7D3EEE4E}" scale="75" showRuler="0">
      <selection activeCell="J6" sqref="J6"/>
      <pageMargins left="0.25" right="0.25" top="1" bottom="1" header="0.5" footer="0.5"/>
      <pageSetup scale="80" orientation="landscape" r:id="rId1"/>
      <headerFooter alignWithMargins="0"/>
    </customSheetView>
    <customSheetView guid="{20505F80-C830-11D3-AE19-00C04FF51571}" scale="75" showRuler="0">
      <selection activeCell="J19" sqref="J19"/>
      <pageMargins left="0.25" right="0.25" top="1" bottom="1" header="0.5" footer="0.5"/>
      <pageSetup scale="80" orientation="landscape" r:id="rId2"/>
      <headerFooter alignWithMargins="0"/>
    </customSheetView>
    <customSheetView guid="{E484CDC0-47BF-11D2-9A3C-C85103C10E27}" scale="75" showPageBreaks="1" printArea="1" showRuler="0">
      <selection activeCell="H12" sqref="H12"/>
      <pageMargins left="0.25" right="0.25" top="1" bottom="1" header="0.5" footer="0.5"/>
      <pageSetup scale="80" orientation="landscape" r:id="rId3"/>
      <headerFooter alignWithMargins="0"/>
    </customSheetView>
    <customSheetView guid="{DF9FA781-ED17-11D4-BE2E-00C04F59C04C}" scale="75" showRuler="0">
      <selection activeCell="J19" sqref="J19"/>
      <pageMargins left="0.25" right="0.25" top="1" bottom="1" header="0.5" footer="0.5"/>
      <pageSetup scale="80" orientation="landscape" r:id="rId4"/>
      <headerFooter alignWithMargins="0"/>
    </customSheetView>
    <customSheetView guid="{5F1DDDEE-054D-4730-A88E-65B508F02A3B}" scale="75" printArea="1" showRuler="0">
      <selection activeCell="J6" sqref="J6"/>
      <pageMargins left="0.25" right="0.25" top="1" bottom="1" header="0.5" footer="0.5"/>
      <pageSetup scale="80" orientation="landscape" r:id="rId5"/>
      <headerFooter alignWithMargins="0"/>
    </customSheetView>
    <customSheetView guid="{118FAE9A-E662-4D11-8028-4499740DA7CC}" scale="75">
      <selection activeCell="J6" sqref="J6"/>
      <pageMargins left="0.25" right="0.25" top="1" bottom="1" header="0.5" footer="0.5"/>
      <pageSetup scale="80" orientation="landscape" r:id="rId6"/>
      <headerFooter alignWithMargins="0"/>
    </customSheetView>
  </customSheetViews>
  <phoneticPr fontId="0" type="noConversion"/>
  <pageMargins left="0.25" right="0.25" top="1" bottom="1" header="0.5" footer="0.5"/>
  <pageSetup scale="55" orientation="landscape"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Community Budget Worksheet</Abstract>
    <Reading_x0020_Level xmlns="08d20643-fcde-45ea-a937-2ec378b594f6" xsi:nil="true"/>
    <Organization xmlns="08d20643-fcde-45ea-a937-2ec378b594f6">327</Organization>
    <PublishingExpirationDate xmlns="http://schemas.microsoft.com/sharepoint/v3" xsi:nil="true"/>
    <PublishingStartDate xmlns="http://schemas.microsoft.com/sharepoint/v3" xsi:nil="true"/>
    <HealthPubTopics xmlns="08d20643-fcde-45ea-a937-2ec378b594f6"/>
    <PublishingContactName xmlns="http://schemas.microsoft.com/sharepoint/v3" xsi:nil="true"/>
    <Publication_x0020_Type xmlns="08d20643-fcde-45ea-a937-2ec378b594f6"/>
  </documentManagement>
</p:properties>
</file>

<file path=customXml/item2.xml><?xml version="1.0" encoding="utf-8"?>
<ct:contentTypeSchema xmlns:ct="http://schemas.microsoft.com/office/2006/metadata/contentType" xmlns:ma="http://schemas.microsoft.com/office/2006/metadata/properties/metaAttributes" ct:_="" ma:_="" ma:contentTypeName="CDPH Document" ma:contentTypeID="0x010100509694B9D961A845A54FD4DFC29DE5F200C43EA35969B6A24AA7F4E7DCB756E8C2" ma:contentTypeVersion="14" ma:contentTypeDescription="This is the Custom Document Type for use by CDPH" ma:contentTypeScope="" ma:versionID="02c151589919501a84df522bc1b4da28">
  <xsd:schema xmlns:xsd="http://www.w3.org/2001/XMLSchema" xmlns:p="http://schemas.microsoft.com/office/2006/metadata/properties" xmlns:ns1="http://schemas.microsoft.com/sharepoint/v3" xmlns:ns2="08d20643-fcde-45ea-a937-2ec378b594f6" targetNamespace="http://schemas.microsoft.com/office/2006/metadata/properties" ma:root="true" ma:fieldsID="a9563f9e177fc3a4ccb33455f616cd17"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description="" ma:hidden="true" ma:internalName="PublishingExpirationDate" ma:readOnly="false">
      <xsd:simpleType>
        <xsd:restriction base="dms:Unknown"/>
      </xsd:simpleType>
    </xsd:element>
    <xsd:element name="PublishingStartDate" ma:index="16" nillable="true" ma:displayName="Scheduling Start Date" ma:description=""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859730F-B409-4928-91EB-2FE997E0C5ED}">
  <ds:schemaRefs>
    <ds:schemaRef ds:uri="http://schemas.microsoft.com/office/2006/metadata/properties"/>
    <ds:schemaRef ds:uri="http://schemas.microsoft.com/office/infopath/2007/PartnerControls"/>
    <ds:schemaRef ds:uri="http://schemas.microsoft.com/sharepoint/v3"/>
    <ds:schemaRef ds:uri="08d20643-fcde-45ea-a937-2ec378b594f6"/>
  </ds:schemaRefs>
</ds:datastoreItem>
</file>

<file path=customXml/itemProps2.xml><?xml version="1.0" encoding="utf-8"?>
<ds:datastoreItem xmlns:ds="http://schemas.openxmlformats.org/officeDocument/2006/customXml" ds:itemID="{67F4878E-E41E-436D-BF7D-7CE9B06D7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F933064-AD3B-4500-B771-5961D0BC15F8}">
  <ds:schemaRefs>
    <ds:schemaRef ds:uri="http://schemas.microsoft.com/sharepoint/v3/contenttype/forms"/>
  </ds:schemaRefs>
</ds:datastoreItem>
</file>

<file path=customXml/itemProps4.xml><?xml version="1.0" encoding="utf-8"?>
<ds:datastoreItem xmlns:ds="http://schemas.openxmlformats.org/officeDocument/2006/customXml" ds:itemID="{38EE4C0C-52F0-4D18-A075-E46CABC9A69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Revenues and Expenses</vt:lpstr>
      <vt:lpstr>Source and Use of Funds</vt:lpstr>
      <vt:lpstr>Financial Capacity Indicators</vt:lpstr>
      <vt:lpstr>'Financial Capacity Indicators'!Print_Area</vt:lpstr>
      <vt:lpstr>'Revenues and Expenses'!Print_Area</vt:lpstr>
      <vt:lpstr>'Source and Use of Funds'!Print_Area</vt:lpstr>
    </vt:vector>
  </TitlesOfParts>
  <Company>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Budget Worksheet</dc:title>
  <dc:creator>B.David Clark</dc:creator>
  <cp:lastModifiedBy>Tawn, Jennifer@Waterboards</cp:lastModifiedBy>
  <cp:lastPrinted>2023-06-22T20:42:06Z</cp:lastPrinted>
  <dcterms:created xsi:type="dcterms:W3CDTF">1998-04-27T23:08:58Z</dcterms:created>
  <dcterms:modified xsi:type="dcterms:W3CDTF">2023-06-22T20:43:17Z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