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https://cawaterboards.sharepoint.com/sites/WB-DDW-LCRRUnit/Shared Documents/LCRI/Baseline Inventory Development Folder/Finalized Baseline Inventory Documents/"/>
    </mc:Choice>
  </mc:AlternateContent>
  <xr:revisionPtr revIDLastSave="6" documentId="8_{58CC3167-1D8A-44AE-A06F-1528DF8A18AE}" xr6:coauthVersionLast="47" xr6:coauthVersionMax="47" xr10:uidLastSave="{3B43BEFC-A4CD-472B-B496-41FB726C82E3}"/>
  <bookViews>
    <workbookView xWindow="2240" yWindow="2240" windowWidth="14400" windowHeight="7820" tabRatio="873" xr2:uid="{58F4E2DF-D5C9-4F26-A402-BBD2D4348A53}"/>
  </bookViews>
  <sheets>
    <sheet name="Inventory Report" sheetId="46" r:id="rId1"/>
    <sheet name="Detailed Inventory" sheetId="36" r:id="rId2"/>
    <sheet name="Dropdowns" sheetId="35" state="hidden" r:id="rId3"/>
    <sheet name="SL Classification Table" sheetId="41" state="hidden" r:id="rId4"/>
    <sheet name="LCR Team Review" sheetId="47" state="hidden" r:id="rId5"/>
    <sheet name="LCR Report Data" sheetId="50" state="hidden" r:id="rId6"/>
  </sheets>
  <definedNames>
    <definedName name="_xlnm._FilterDatabase" localSheetId="1" hidden="1">'Detailed Inventory'!$B$5:$AB$106</definedName>
    <definedName name="_xlnm._FilterDatabase" localSheetId="2" hidden="1">Dropdowns!$A$1:$H$4364</definedName>
    <definedName name="OpenNameManagerTaskpane">'Detailed Inventory'!$H$4:$H$4</definedName>
    <definedName name="_xlnm.Print_Area" localSheetId="2">Dropdowns!$A$1:$H$4364</definedName>
    <definedName name="UpSys_Mat">Dropdowns!$C$2:$C$7</definedName>
    <definedName name="UpSys_Mat2">Dropdowns!$C$2:$C$8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42" i="46" l="1"/>
  <c r="BO2" i="50" s="1"/>
  <c r="D141" i="46" a="1"/>
  <c r="D141" i="46" s="1"/>
  <c r="BN2" i="50" s="1"/>
  <c r="D140" i="46"/>
  <c r="BM2" i="50" s="1"/>
  <c r="D139" i="46"/>
  <c r="BL2" i="50" s="1"/>
  <c r="E23" i="47" a="1"/>
  <c r="E23" i="47" s="1"/>
  <c r="D23" i="47" a="1"/>
  <c r="D23" i="47" s="1"/>
  <c r="E22" i="47" a="1"/>
  <c r="E22" i="47" s="1"/>
  <c r="D22" i="47" a="1"/>
  <c r="D22" i="47" s="1"/>
  <c r="B23" i="47" a="1"/>
  <c r="B23" i="47" s="1"/>
  <c r="B22" i="47" a="1"/>
  <c r="B22" i="47" s="1"/>
  <c r="AX2" i="50"/>
  <c r="CC2" i="50"/>
  <c r="CA2" i="50"/>
  <c r="BT2" i="50"/>
  <c r="BU2" i="50"/>
  <c r="BV2" i="50"/>
  <c r="BW2" i="50"/>
  <c r="BX2" i="50"/>
  <c r="BY2" i="50"/>
  <c r="BZ2" i="50"/>
  <c r="CB2" i="50"/>
  <c r="F2" i="50"/>
  <c r="C2" i="50"/>
  <c r="D2" i="50"/>
  <c r="E2" i="50"/>
  <c r="G2" i="50"/>
  <c r="H2" i="50"/>
  <c r="I2" i="50"/>
  <c r="J2" i="50"/>
  <c r="L2" i="50"/>
  <c r="M2" i="50"/>
  <c r="N2" i="50"/>
  <c r="O2" i="50"/>
  <c r="P2" i="50"/>
  <c r="Q2" i="50"/>
  <c r="R2" i="50"/>
  <c r="S2" i="50"/>
  <c r="T2" i="50"/>
  <c r="U2" i="50"/>
  <c r="V2" i="50"/>
  <c r="W2" i="50"/>
  <c r="X2" i="50"/>
  <c r="Y2" i="50"/>
  <c r="Z2" i="50"/>
  <c r="AA2" i="50"/>
  <c r="AB2" i="50"/>
  <c r="AC2" i="50"/>
  <c r="AD2" i="50"/>
  <c r="AE2" i="50"/>
  <c r="AL2" i="50"/>
  <c r="AM2" i="50"/>
  <c r="AN2" i="50"/>
  <c r="AO2" i="50"/>
  <c r="AP2" i="50"/>
  <c r="AQ2" i="50"/>
  <c r="AR2" i="50"/>
  <c r="AS2" i="50"/>
  <c r="AT2" i="50"/>
  <c r="AU2" i="50"/>
  <c r="AV2" i="50"/>
  <c r="AW2" i="50"/>
  <c r="B2" i="50"/>
  <c r="B1" i="36"/>
  <c r="AB6" i="36" a="1"/>
  <c r="AB6" i="36" s="1"/>
  <c r="B17" i="47"/>
  <c r="C17" i="47"/>
  <c r="AB105" i="36" a="1"/>
  <c r="AB105" i="36" s="1"/>
  <c r="AB104" i="36" a="1"/>
  <c r="AB104" i="36" s="1"/>
  <c r="AB103" i="36" a="1"/>
  <c r="AB103" i="36" s="1"/>
  <c r="AB102" i="36" a="1"/>
  <c r="AB102" i="36" s="1"/>
  <c r="AB101" i="36" a="1"/>
  <c r="AB101" i="36" s="1"/>
  <c r="AB100" i="36" a="1"/>
  <c r="AB100" i="36" s="1"/>
  <c r="AB99" i="36" a="1"/>
  <c r="AB99" i="36" s="1"/>
  <c r="AB98" i="36" a="1"/>
  <c r="AB98" i="36" s="1"/>
  <c r="AB97" i="36" a="1"/>
  <c r="AB97" i="36" s="1"/>
  <c r="AB96" i="36" a="1"/>
  <c r="AB96" i="36" s="1"/>
  <c r="AB95" i="36" a="1"/>
  <c r="AB95" i="36" s="1"/>
  <c r="AB94" i="36" a="1"/>
  <c r="AB94" i="36" s="1"/>
  <c r="AB93" i="36" a="1"/>
  <c r="AB93" i="36" s="1"/>
  <c r="AB92" i="36" a="1"/>
  <c r="AB92" i="36" s="1"/>
  <c r="AB91" i="36" a="1"/>
  <c r="AB91" i="36" s="1"/>
  <c r="AB90" i="36" a="1"/>
  <c r="AB90" i="36" s="1"/>
  <c r="AB89" i="36" a="1"/>
  <c r="AB89" i="36" s="1"/>
  <c r="AB88" i="36" a="1"/>
  <c r="AB88" i="36" s="1"/>
  <c r="AB87" i="36" a="1"/>
  <c r="AB87" i="36" s="1"/>
  <c r="AB86" i="36" a="1"/>
  <c r="AB86" i="36" s="1"/>
  <c r="AB85" i="36" a="1"/>
  <c r="AB85" i="36" s="1"/>
  <c r="AB84" i="36" a="1"/>
  <c r="AB84" i="36" s="1"/>
  <c r="AB83" i="36" a="1"/>
  <c r="AB83" i="36" s="1"/>
  <c r="AB82" i="36" a="1"/>
  <c r="AB82" i="36" s="1"/>
  <c r="AB81" i="36" a="1"/>
  <c r="AB81" i="36" s="1"/>
  <c r="AB80" i="36" a="1"/>
  <c r="AB80" i="36" s="1"/>
  <c r="AB79" i="36" a="1"/>
  <c r="AB79" i="36" s="1"/>
  <c r="AB78" i="36" a="1"/>
  <c r="AB78" i="36" s="1"/>
  <c r="AB77" i="36" a="1"/>
  <c r="AB77" i="36" s="1"/>
  <c r="AB76" i="36" a="1"/>
  <c r="AB76" i="36" s="1"/>
  <c r="AB75" i="36" a="1"/>
  <c r="AB75" i="36" s="1"/>
  <c r="AB74" i="36" a="1"/>
  <c r="AB74" i="36" s="1"/>
  <c r="AB73" i="36" a="1"/>
  <c r="AB73" i="36" s="1"/>
  <c r="AB72" i="36" a="1"/>
  <c r="AB72" i="36" s="1"/>
  <c r="AB71" i="36" a="1"/>
  <c r="AB71" i="36" s="1"/>
  <c r="AB70" i="36" a="1"/>
  <c r="AB70" i="36" s="1"/>
  <c r="AB69" i="36" a="1"/>
  <c r="AB69" i="36" s="1"/>
  <c r="AB68" i="36" a="1"/>
  <c r="AB68" i="36" s="1"/>
  <c r="AB67" i="36" a="1"/>
  <c r="AB67" i="36" s="1"/>
  <c r="AB66" i="36" a="1"/>
  <c r="AB66" i="36" s="1"/>
  <c r="AB65" i="36" a="1"/>
  <c r="AB65" i="36" s="1"/>
  <c r="AB64" i="36" a="1"/>
  <c r="AB64" i="36" s="1"/>
  <c r="AB63" i="36" a="1"/>
  <c r="AB63" i="36" s="1"/>
  <c r="AB62" i="36" a="1"/>
  <c r="AB62" i="36" s="1"/>
  <c r="AB61" i="36" a="1"/>
  <c r="AB61" i="36" s="1"/>
  <c r="AB60" i="36" a="1"/>
  <c r="AB60" i="36" s="1"/>
  <c r="AB59" i="36" a="1"/>
  <c r="AB59" i="36" s="1"/>
  <c r="AB58" i="36" a="1"/>
  <c r="AB58" i="36" s="1"/>
  <c r="AB57" i="36" a="1"/>
  <c r="AB57" i="36" s="1"/>
  <c r="AB56" i="36" a="1"/>
  <c r="AB56" i="36" s="1"/>
  <c r="AB55" i="36" a="1"/>
  <c r="AB55" i="36" s="1"/>
  <c r="AB54" i="36" a="1"/>
  <c r="AB54" i="36" s="1"/>
  <c r="AB53" i="36" a="1"/>
  <c r="AB53" i="36" s="1"/>
  <c r="AB52" i="36" a="1"/>
  <c r="AB52" i="36" s="1"/>
  <c r="AB51" i="36" a="1"/>
  <c r="AB51" i="36" s="1"/>
  <c r="AB50" i="36" a="1"/>
  <c r="AB50" i="36" s="1"/>
  <c r="AB49" i="36" a="1"/>
  <c r="AB49" i="36" s="1"/>
  <c r="AB48" i="36" a="1"/>
  <c r="AB48" i="36" s="1"/>
  <c r="AB47" i="36" a="1"/>
  <c r="AB47" i="36" s="1"/>
  <c r="AB46" i="36" a="1"/>
  <c r="AB46" i="36" s="1"/>
  <c r="AB45" i="36" a="1"/>
  <c r="AB45" i="36" s="1"/>
  <c r="AB44" i="36" a="1"/>
  <c r="AB44" i="36" s="1"/>
  <c r="AB43" i="36" a="1"/>
  <c r="AB43" i="36" s="1"/>
  <c r="AB42" i="36" a="1"/>
  <c r="AB42" i="36" s="1"/>
  <c r="AB41" i="36" a="1"/>
  <c r="AB41" i="36" s="1"/>
  <c r="AB40" i="36" a="1"/>
  <c r="AB40" i="36" s="1"/>
  <c r="AB39" i="36" a="1"/>
  <c r="AB39" i="36" s="1"/>
  <c r="AB38" i="36" a="1"/>
  <c r="AB38" i="36" s="1"/>
  <c r="AB37" i="36" a="1"/>
  <c r="AB37" i="36" s="1"/>
  <c r="AB36" i="36" a="1"/>
  <c r="AB36" i="36" s="1"/>
  <c r="AB35" i="36" a="1"/>
  <c r="AB35" i="36" s="1"/>
  <c r="AB34" i="36" a="1"/>
  <c r="AB34" i="36" s="1"/>
  <c r="AB33" i="36" a="1"/>
  <c r="AB33" i="36" s="1"/>
  <c r="AB32" i="36" a="1"/>
  <c r="AB32" i="36" s="1"/>
  <c r="AB31" i="36" a="1"/>
  <c r="AB31" i="36" s="1"/>
  <c r="AB30" i="36" a="1"/>
  <c r="AB30" i="36" s="1"/>
  <c r="AB29" i="36" a="1"/>
  <c r="AB29" i="36" s="1"/>
  <c r="AB28" i="36" a="1"/>
  <c r="AB28" i="36" s="1"/>
  <c r="AB27" i="36" a="1"/>
  <c r="AB27" i="36" s="1"/>
  <c r="AB26" i="36" a="1"/>
  <c r="AB26" i="36" s="1"/>
  <c r="AB25" i="36" a="1"/>
  <c r="AB25" i="36" s="1"/>
  <c r="AB24" i="36" a="1"/>
  <c r="AB24" i="36" s="1"/>
  <c r="AB23" i="36" a="1"/>
  <c r="AB23" i="36" s="1"/>
  <c r="AB22" i="36" a="1"/>
  <c r="AB22" i="36" s="1"/>
  <c r="AB21" i="36" a="1"/>
  <c r="AB21" i="36" s="1"/>
  <c r="AB20" i="36" a="1"/>
  <c r="AB20" i="36" s="1"/>
  <c r="AB19" i="36" a="1"/>
  <c r="AB19" i="36" s="1"/>
  <c r="AB18" i="36" a="1"/>
  <c r="AB18" i="36" s="1"/>
  <c r="AB17" i="36" a="1"/>
  <c r="AB17" i="36" s="1"/>
  <c r="AB16" i="36" a="1"/>
  <c r="AB16" i="36" s="1"/>
  <c r="AB15" i="36" a="1"/>
  <c r="AB15" i="36" s="1"/>
  <c r="AB14" i="36" a="1"/>
  <c r="AB14" i="36" s="1"/>
  <c r="AB13" i="36" a="1"/>
  <c r="AB13" i="36" s="1"/>
  <c r="AB12" i="36" a="1"/>
  <c r="AB12" i="36" s="1"/>
  <c r="AB11" i="36" a="1"/>
  <c r="AB11" i="36" s="1"/>
  <c r="AB10" i="36" a="1"/>
  <c r="AB10" i="36" s="1"/>
  <c r="AB9" i="36" a="1"/>
  <c r="AB9" i="36" s="1"/>
  <c r="AB8" i="36" a="1"/>
  <c r="AB8" i="36" s="1"/>
  <c r="AB7" i="36" a="1"/>
  <c r="AB7" i="36" s="1"/>
  <c r="C18" i="47" a="1"/>
  <c r="C18" i="47" s="1"/>
  <c r="B18" i="47" a="1"/>
  <c r="B18" i="47" s="1"/>
  <c r="C28" i="47"/>
  <c r="B28" i="47"/>
  <c r="B38" i="47"/>
  <c r="C23" i="47" a="1"/>
  <c r="C23" i="47" s="1"/>
  <c r="C22" i="47" a="1"/>
  <c r="C22" i="47" s="1"/>
  <c r="C16" i="47"/>
  <c r="B16" i="47"/>
  <c r="D151" i="46" l="1" a="1"/>
  <c r="D151" i="46" s="1"/>
  <c r="BP2" i="50" s="1"/>
  <c r="AE7" i="36"/>
  <c r="AE8" i="36"/>
  <c r="AE9" i="36"/>
  <c r="AE10" i="36"/>
  <c r="AE11" i="36"/>
  <c r="AE12" i="36"/>
  <c r="AE13" i="36"/>
  <c r="AE14" i="36"/>
  <c r="AE15" i="36"/>
  <c r="AE16" i="36"/>
  <c r="AE17" i="36"/>
  <c r="AE18" i="36"/>
  <c r="AE19" i="36"/>
  <c r="AE20" i="36"/>
  <c r="AE21" i="36"/>
  <c r="AE22" i="36"/>
  <c r="AE23" i="36"/>
  <c r="AE24" i="36"/>
  <c r="AE25" i="36"/>
  <c r="AE26" i="36"/>
  <c r="AE27" i="36"/>
  <c r="AE28" i="36"/>
  <c r="AE29" i="36"/>
  <c r="AE30" i="36"/>
  <c r="AE31" i="36"/>
  <c r="AE32" i="36"/>
  <c r="AE33" i="36"/>
  <c r="AE34" i="36"/>
  <c r="AE35" i="36"/>
  <c r="AE36" i="36"/>
  <c r="AE37" i="36"/>
  <c r="AE38" i="36"/>
  <c r="AE39" i="36"/>
  <c r="AE40" i="36"/>
  <c r="AE41" i="36"/>
  <c r="AE42" i="36"/>
  <c r="AE43" i="36"/>
  <c r="AE44" i="36"/>
  <c r="AE45" i="36"/>
  <c r="AE46" i="36"/>
  <c r="AE47" i="36"/>
  <c r="AE48" i="36"/>
  <c r="AE49" i="36"/>
  <c r="AE50" i="36"/>
  <c r="AE51" i="36"/>
  <c r="AE52" i="36"/>
  <c r="AE53" i="36"/>
  <c r="AE54" i="36"/>
  <c r="AE55" i="36"/>
  <c r="AE56" i="36"/>
  <c r="AE57" i="36"/>
  <c r="AE58" i="36"/>
  <c r="AE59" i="36"/>
  <c r="AE60" i="36"/>
  <c r="AE61" i="36"/>
  <c r="AE62" i="36"/>
  <c r="AE63" i="36"/>
  <c r="AE64" i="36"/>
  <c r="AE65" i="36"/>
  <c r="AE66" i="36"/>
  <c r="AE67" i="36"/>
  <c r="AE68" i="36"/>
  <c r="AE69" i="36"/>
  <c r="AE70" i="36"/>
  <c r="AE71" i="36"/>
  <c r="AE72" i="36"/>
  <c r="AE73" i="36"/>
  <c r="AE74" i="36"/>
  <c r="AE75" i="36"/>
  <c r="AE76" i="36"/>
  <c r="AE77" i="36"/>
  <c r="AE78" i="36"/>
  <c r="AE79" i="36"/>
  <c r="AE80" i="36"/>
  <c r="AE81" i="36"/>
  <c r="AE82" i="36"/>
  <c r="AE83" i="36"/>
  <c r="AE84" i="36"/>
  <c r="AE85" i="36"/>
  <c r="AE86" i="36"/>
  <c r="AE87" i="36"/>
  <c r="AE88" i="36"/>
  <c r="AE89" i="36"/>
  <c r="AE90" i="36"/>
  <c r="AE91" i="36"/>
  <c r="AE92" i="36"/>
  <c r="AE93" i="36"/>
  <c r="AE94" i="36"/>
  <c r="AE95" i="36"/>
  <c r="AE96" i="36"/>
  <c r="AE97" i="36"/>
  <c r="AE98" i="36"/>
  <c r="AE99" i="36"/>
  <c r="AE100" i="36"/>
  <c r="AE101" i="36"/>
  <c r="AE102" i="36"/>
  <c r="AE103" i="36"/>
  <c r="AE104" i="36"/>
  <c r="AE105" i="36"/>
  <c r="AE6" i="36"/>
  <c r="AD7" i="36"/>
  <c r="AD8" i="36"/>
  <c r="AD9" i="36"/>
  <c r="AD10" i="36"/>
  <c r="AD11" i="36"/>
  <c r="AD12" i="36"/>
  <c r="AD13" i="36"/>
  <c r="AD14" i="36"/>
  <c r="AD15" i="36"/>
  <c r="AD16" i="36"/>
  <c r="AD17" i="36"/>
  <c r="AD18" i="36"/>
  <c r="AD19" i="36"/>
  <c r="AD20" i="36"/>
  <c r="AD21" i="36"/>
  <c r="AD22" i="36"/>
  <c r="AD23" i="36"/>
  <c r="AD24" i="36"/>
  <c r="AD25" i="36"/>
  <c r="AD26" i="36"/>
  <c r="AD27" i="36"/>
  <c r="AD28" i="36"/>
  <c r="AD29" i="36"/>
  <c r="AD30" i="36"/>
  <c r="AD31" i="36"/>
  <c r="AD32" i="36"/>
  <c r="AD33" i="36"/>
  <c r="AD34" i="36"/>
  <c r="AD35" i="36"/>
  <c r="AD36" i="36"/>
  <c r="AD37" i="36"/>
  <c r="AD38" i="36"/>
  <c r="AD39" i="36"/>
  <c r="AD40" i="36"/>
  <c r="AD41" i="36"/>
  <c r="AD42" i="36"/>
  <c r="AD43" i="36"/>
  <c r="AD44" i="36"/>
  <c r="AD45" i="36"/>
  <c r="AD46" i="36"/>
  <c r="AD47" i="36"/>
  <c r="AD48" i="36"/>
  <c r="AD49" i="36"/>
  <c r="AD50" i="36"/>
  <c r="AD51" i="36"/>
  <c r="AD52" i="36"/>
  <c r="AD53" i="36"/>
  <c r="AD54" i="36"/>
  <c r="AD55" i="36"/>
  <c r="AD56" i="36"/>
  <c r="AD57" i="36"/>
  <c r="AD58" i="36"/>
  <c r="AD59" i="36"/>
  <c r="AD60" i="36"/>
  <c r="AD61" i="36"/>
  <c r="AD62" i="36"/>
  <c r="AD63" i="36"/>
  <c r="AD64" i="36"/>
  <c r="AD65" i="36"/>
  <c r="AD66" i="36"/>
  <c r="AD67" i="36"/>
  <c r="AD68" i="36"/>
  <c r="AD69" i="36"/>
  <c r="AD70" i="36"/>
  <c r="AD71" i="36"/>
  <c r="AD72" i="36"/>
  <c r="AD73" i="36"/>
  <c r="AD74" i="36"/>
  <c r="AD75" i="36"/>
  <c r="AD76" i="36"/>
  <c r="AD77" i="36"/>
  <c r="AD78" i="36"/>
  <c r="AD79" i="36"/>
  <c r="AD80" i="36"/>
  <c r="AD81" i="36"/>
  <c r="AD82" i="36"/>
  <c r="AD83" i="36"/>
  <c r="AD84" i="36"/>
  <c r="AD85" i="36"/>
  <c r="AD86" i="36"/>
  <c r="AD87" i="36"/>
  <c r="AD88" i="36"/>
  <c r="AD89" i="36"/>
  <c r="AD90" i="36"/>
  <c r="AD91" i="36"/>
  <c r="AD92" i="36"/>
  <c r="AD93" i="36"/>
  <c r="AD94" i="36"/>
  <c r="AD95" i="36"/>
  <c r="AD96" i="36"/>
  <c r="AD97" i="36"/>
  <c r="AD98" i="36"/>
  <c r="AD99" i="36"/>
  <c r="AD100" i="36"/>
  <c r="AD101" i="36"/>
  <c r="AD102" i="36"/>
  <c r="AD103" i="36"/>
  <c r="AD104" i="36"/>
  <c r="AD105" i="36"/>
  <c r="AD6" i="36"/>
  <c r="B6" i="47" l="1"/>
  <c r="E128" i="46" l="1"/>
  <c r="D79" i="46" a="1"/>
  <c r="D79" i="46" s="1"/>
  <c r="AK2" i="50" s="1"/>
  <c r="E20" i="47" l="1"/>
  <c r="D20" i="47"/>
  <c r="B20" i="47"/>
  <c r="E16" i="47"/>
  <c r="D16" i="47"/>
  <c r="C21" i="47"/>
  <c r="B21" i="47"/>
  <c r="C19" i="47"/>
  <c r="B19" i="47"/>
  <c r="C20" i="47"/>
  <c r="E45" i="47" l="1"/>
  <c r="D45" i="47"/>
  <c r="C31" i="47"/>
  <c r="B31" i="47"/>
  <c r="C30" i="47"/>
  <c r="B30" i="47"/>
  <c r="C29" i="47"/>
  <c r="B29" i="47"/>
  <c r="E47" i="47"/>
  <c r="D47" i="47"/>
  <c r="E46" i="47"/>
  <c r="D46" i="47"/>
  <c r="C46" i="47"/>
  <c r="B46" i="47"/>
  <c r="E44" i="47"/>
  <c r="D44" i="47"/>
  <c r="C44" i="47"/>
  <c r="B44" i="47"/>
  <c r="E43" i="47"/>
  <c r="D43" i="47"/>
  <c r="C43" i="47"/>
  <c r="B43" i="47"/>
  <c r="E42" i="47"/>
  <c r="D42" i="47"/>
  <c r="C42" i="47"/>
  <c r="B42" i="47"/>
  <c r="E41" i="47"/>
  <c r="D41" i="47"/>
  <c r="C41" i="47"/>
  <c r="B41" i="47"/>
  <c r="E40" i="47"/>
  <c r="D40" i="47"/>
  <c r="C40" i="47"/>
  <c r="B40" i="47"/>
  <c r="E39" i="47"/>
  <c r="D39" i="47"/>
  <c r="C39" i="47"/>
  <c r="B39" i="47"/>
  <c r="E38" i="47"/>
  <c r="D38" i="47"/>
  <c r="C38" i="47"/>
  <c r="E37" i="47"/>
  <c r="D37" i="47"/>
  <c r="C37" i="47"/>
  <c r="B37" i="47"/>
  <c r="E36" i="47"/>
  <c r="D36" i="47"/>
  <c r="C36" i="47"/>
  <c r="B36" i="47"/>
  <c r="E131" i="46"/>
  <c r="D131" i="46"/>
  <c r="BJ2" i="50" s="1"/>
  <c r="E130" i="46"/>
  <c r="D130" i="46"/>
  <c r="BI2" i="50" s="1"/>
  <c r="E129" i="46"/>
  <c r="D129" i="46"/>
  <c r="BH2" i="50" s="1"/>
  <c r="D128" i="46"/>
  <c r="BG2" i="50" s="1"/>
  <c r="E127" i="46"/>
  <c r="D127" i="46"/>
  <c r="BF2" i="50" s="1"/>
  <c r="E126" i="46"/>
  <c r="D126" i="46"/>
  <c r="BE2" i="50" s="1"/>
  <c r="E125" i="46"/>
  <c r="D125" i="46"/>
  <c r="BD2" i="50" s="1"/>
  <c r="D78" i="46" a="1"/>
  <c r="D78" i="46" s="1"/>
  <c r="AJ2" i="50" s="1"/>
  <c r="D77" i="46"/>
  <c r="AI2" i="50" s="1"/>
  <c r="D76" i="46"/>
  <c r="AH2" i="50" s="1"/>
  <c r="D75" i="46" a="1"/>
  <c r="D75" i="46" s="1"/>
  <c r="AG2" i="50" s="1"/>
  <c r="D74" i="46" a="1"/>
  <c r="D74" i="46" s="1"/>
  <c r="AF2" i="50" s="1"/>
  <c r="B48" i="47" l="1"/>
  <c r="C48" i="47"/>
  <c r="D48" i="47"/>
  <c r="E48" i="47"/>
  <c r="B52" i="47"/>
  <c r="C52" i="47"/>
  <c r="B7" i="47"/>
  <c r="B5" i="47"/>
  <c r="D116" i="46"/>
  <c r="AZ2" i="50" s="1"/>
  <c r="D115" i="46"/>
  <c r="D117" i="46"/>
  <c r="BA2" i="50" s="1"/>
  <c r="D118" i="46"/>
  <c r="BB2" i="50" s="1"/>
  <c r="D119" i="46" l="1"/>
  <c r="AY2" i="50"/>
  <c r="C1" i="36"/>
  <c r="D157" i="46" l="1"/>
  <c r="D155" i="46"/>
  <c r="BC2" i="50"/>
  <c r="D132" i="46"/>
  <c r="BK2" i="50" s="1"/>
  <c r="E132" i="46"/>
  <c r="D24" i="46" l="1"/>
  <c r="K2" i="50" s="1"/>
  <c r="B11" i="47" l="1"/>
  <c r="D153" i="46"/>
  <c r="BQ2" i="50" s="1"/>
  <c r="BR2" i="50"/>
  <c r="BS2" i="50"/>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<sst xmlns="http://schemas.openxmlformats.org/spreadsheetml/2006/main" count="1325" uniqueCount="422">
  <si>
    <t>SERVICE LINE AND CONNECTOR INVENTORY REPORT</t>
  </si>
  <si>
    <t>LEAD AND COPPER RULE IMPROVEMENTS (LCRI)</t>
  </si>
  <si>
    <r>
      <t xml:space="preserve">Note: Required fields are marked with an asterisk </t>
    </r>
    <r>
      <rPr>
        <b/>
        <i/>
        <sz val="12"/>
        <color rgb="FFFF0000"/>
        <rFont val="Calibri"/>
        <family val="2"/>
        <scheme val="minor"/>
      </rPr>
      <t>*</t>
    </r>
    <r>
      <rPr>
        <i/>
        <sz val="12"/>
        <color theme="8" tint="-0.499984740745262"/>
        <rFont val="Calibri"/>
        <family val="2"/>
        <scheme val="minor"/>
      </rPr>
      <t xml:space="preserve"> and a thick, red border. Fillable fields are highlighted in blue. Auto-populated fields are highlighted in light gray and cannot be edited directly. Please submit completed inventories to </t>
    </r>
    <r>
      <rPr>
        <sz val="12"/>
        <color theme="8" tint="-0.499984740745262"/>
        <rFont val="Calibri"/>
        <family val="2"/>
        <scheme val="minor"/>
      </rPr>
      <t>DDW-LCR@waterboards.ca.gov</t>
    </r>
    <r>
      <rPr>
        <i/>
        <sz val="12"/>
        <color theme="8" tint="-0.499984740745262"/>
        <rFont val="Calibri"/>
        <family val="2"/>
        <scheme val="minor"/>
      </rPr>
      <t xml:space="preserve"> for review.</t>
    </r>
  </si>
  <si>
    <r>
      <rPr>
        <b/>
        <sz val="12"/>
        <color rgb="FF000000"/>
        <rFont val="Arial"/>
        <family val="2"/>
      </rPr>
      <t>1. Submission Type</t>
    </r>
    <r>
      <rPr>
        <b/>
        <sz val="12"/>
        <color rgb="FFFF0000"/>
        <rFont val="Arial"/>
        <family val="2"/>
      </rPr>
      <t>*</t>
    </r>
  </si>
  <si>
    <t>Select</t>
  </si>
  <si>
    <r>
      <rPr>
        <b/>
        <sz val="12"/>
        <color rgb="FF000000"/>
        <rFont val="Arial"/>
        <family val="2"/>
      </rPr>
      <t>2. Reporting Period</t>
    </r>
    <r>
      <rPr>
        <b/>
        <sz val="12"/>
        <color rgb="FFFF0000"/>
        <rFont val="Arial"/>
        <family val="2"/>
      </rPr>
      <t>*</t>
    </r>
  </si>
  <si>
    <t>WATER SYSTEM INFORMATION</t>
  </si>
  <si>
    <r>
      <rPr>
        <b/>
        <sz val="12"/>
        <color rgb="FF000000"/>
        <rFont val="Arial"/>
        <family val="2"/>
      </rPr>
      <t>3. Water System Number (PWSID)</t>
    </r>
    <r>
      <rPr>
        <b/>
        <sz val="12"/>
        <color rgb="FFFF0000"/>
        <rFont val="Arial"/>
        <family val="2"/>
      </rPr>
      <t>*</t>
    </r>
  </si>
  <si>
    <t>CA0000000</t>
  </si>
  <si>
    <t>4. Water System Name</t>
  </si>
  <si>
    <t>5. Water System Mailing Address</t>
  </si>
  <si>
    <t>Address</t>
  </si>
  <si>
    <t>City, State Zip Code</t>
  </si>
  <si>
    <t>6. Water System Type</t>
  </si>
  <si>
    <t>7. Population Served (number of people)</t>
  </si>
  <si>
    <r>
      <rPr>
        <b/>
        <sz val="12"/>
        <color rgb="FF000000"/>
        <rFont val="Arial"/>
        <family val="2"/>
      </rPr>
      <t>8. Number of Service Connections</t>
    </r>
    <r>
      <rPr>
        <b/>
        <sz val="12"/>
        <color rgb="FFFF0000"/>
        <rFont val="Arial"/>
        <family val="2"/>
      </rPr>
      <t>*</t>
    </r>
  </si>
  <si>
    <t>9. Number of Service Lines in Detailed Inventory</t>
  </si>
  <si>
    <r>
      <rPr>
        <b/>
        <sz val="12"/>
        <color rgb="FF000000"/>
        <rFont val="Arial"/>
        <family val="2"/>
      </rPr>
      <t>a. Service Line Ownership Type</t>
    </r>
    <r>
      <rPr>
        <b/>
        <sz val="12"/>
        <color rgb="FFFF0000"/>
        <rFont val="Arial"/>
        <family val="2"/>
      </rPr>
      <t>*</t>
    </r>
  </si>
  <si>
    <t>b. Other Service Line Information</t>
  </si>
  <si>
    <t>e.g., explain service line ownership or any discrepancy between the number of service lines and service connections</t>
  </si>
  <si>
    <r>
      <rPr>
        <b/>
        <sz val="12"/>
        <color rgb="FF000000"/>
        <rFont val="Arial"/>
        <family val="2"/>
      </rPr>
      <t>10. System Administrative Contact</t>
    </r>
    <r>
      <rPr>
        <b/>
        <sz val="12"/>
        <color rgb="FFFF0000"/>
        <rFont val="Arial"/>
        <family val="2"/>
      </rPr>
      <t>*</t>
    </r>
  </si>
  <si>
    <r>
      <rPr>
        <sz val="12"/>
        <color rgb="FF3A3838"/>
        <rFont val="Arial"/>
        <family val="2"/>
      </rPr>
      <t>Full Name</t>
    </r>
    <r>
      <rPr>
        <b/>
        <sz val="12"/>
        <color rgb="FFFF0000"/>
        <rFont val="Arial"/>
        <family val="2"/>
      </rPr>
      <t>*</t>
    </r>
  </si>
  <si>
    <t>Title / Affiliation</t>
  </si>
  <si>
    <r>
      <rPr>
        <sz val="12"/>
        <color rgb="FF3A3838"/>
        <rFont val="Arial"/>
        <family val="2"/>
      </rPr>
      <t>Phone</t>
    </r>
    <r>
      <rPr>
        <b/>
        <sz val="12"/>
        <color rgb="FFFF0000"/>
        <rFont val="Arial"/>
        <family val="2"/>
      </rPr>
      <t>*</t>
    </r>
  </si>
  <si>
    <r>
      <t>Email</t>
    </r>
    <r>
      <rPr>
        <sz val="12"/>
        <color rgb="FFFF0000"/>
        <rFont val="Arial"/>
        <family val="2"/>
      </rPr>
      <t>*</t>
    </r>
  </si>
  <si>
    <t>11. Inventory Preparer (if different from above)</t>
  </si>
  <si>
    <t>Full Name</t>
  </si>
  <si>
    <t>Phone</t>
  </si>
  <si>
    <t>Email</t>
  </si>
  <si>
    <t>INVENTORY METHODOLOGY</t>
  </si>
  <si>
    <r>
      <rPr>
        <b/>
        <sz val="12"/>
        <color rgb="FF000000"/>
        <rFont val="Arial"/>
        <family val="2"/>
      </rPr>
      <t>12. Describe Historical Records Reviewed</t>
    </r>
    <r>
      <rPr>
        <b/>
        <sz val="12"/>
        <color rgb="FFFF0000"/>
        <rFont val="Arial"/>
        <family val="2"/>
      </rPr>
      <t>*</t>
    </r>
    <r>
      <rPr>
        <b/>
        <sz val="12"/>
        <color rgb="FF000000"/>
        <rFont val="Arial"/>
        <family val="2"/>
      </rPr>
      <t xml:space="preserve"> (enter "NA" if not available)</t>
    </r>
  </si>
  <si>
    <t>Note: Water systems are required to review all historical records that may indicate service line or connector materials or other information.</t>
  </si>
  <si>
    <r>
      <t>a. Construction Records and Plumbing Codes</t>
    </r>
    <r>
      <rPr>
        <b/>
        <sz val="12"/>
        <color rgb="FFFF0000"/>
        <rFont val="Arial"/>
        <family val="2"/>
      </rPr>
      <t>*</t>
    </r>
  </si>
  <si>
    <t>e.g., local ordinance adopting an international plumbing code, permits for replacing service lines, etc.</t>
  </si>
  <si>
    <r>
      <t>b. Water System Records</t>
    </r>
    <r>
      <rPr>
        <b/>
        <sz val="12"/>
        <color rgb="FFFF0000"/>
        <rFont val="Arial"/>
        <family val="2"/>
      </rPr>
      <t>*</t>
    </r>
  </si>
  <si>
    <t>e.g., capital improvement plans, standard operating procedures, engineering standards, etc.</t>
  </si>
  <si>
    <r>
      <t>c. Distribution System Records</t>
    </r>
    <r>
      <rPr>
        <b/>
        <sz val="12"/>
        <color rgb="FFFF0000"/>
        <rFont val="Arial"/>
        <family val="2"/>
      </rPr>
      <t>*</t>
    </r>
  </si>
  <si>
    <t>e.g., distribution system maps, tap cards, line repair or replacements, inspections, meter installations, etc.</t>
  </si>
  <si>
    <t>d. Other Records</t>
  </si>
  <si>
    <t>e.g., county assessor, geographic timeline maps, etc.</t>
  </si>
  <si>
    <t>13. Data Collection During Normal Operation Activities</t>
  </si>
  <si>
    <t>Note: Water systems are required to identify and update the materials and addresses of service lines and connectors as they are encountered in the course of normal operations. Indicate the normal operation activities during which service line and connector information is collected.</t>
  </si>
  <si>
    <t>Water Meter Reading</t>
  </si>
  <si>
    <t>Water Meter Repair or Replacement</t>
  </si>
  <si>
    <t>Water Main Repair or Replacement</t>
  </si>
  <si>
    <t>Service Line Repair or Replacement</t>
  </si>
  <si>
    <t>Backflow Prevention Device Inspection</t>
  </si>
  <si>
    <t>Other (describe)</t>
  </si>
  <si>
    <t>14. Service Line and Connector Investigation Methods Used</t>
  </si>
  <si>
    <t>Note: Information in the light gray fields will auto-populate based on the Detailed Inventory worksheet.</t>
  </si>
  <si>
    <t>Records</t>
  </si>
  <si>
    <t>Field Inspection</t>
  </si>
  <si>
    <t>Pipe Dating</t>
  </si>
  <si>
    <t>Pipe Diameter</t>
  </si>
  <si>
    <t>Statistical Analysis or Predictive Models</t>
  </si>
  <si>
    <t>Recent Replacement or Removal</t>
  </si>
  <si>
    <t>Interviews (water system staff, operators)</t>
  </si>
  <si>
    <t>Other or Emerging Methods (describe)</t>
  </si>
  <si>
    <t>PUBLIC ACCESSIBILITY DOCUMENTATION</t>
  </si>
  <si>
    <t>Note: Information from this worksheet AND the Detailed Inventory worksheet must be publicly accessible. Water systems serving over 50,000 people must provide the inventory online. Only water systems with ALL non-lead service lines AND connectors may make a written non-lead statement publicly accessible in place of the inventory.</t>
  </si>
  <si>
    <r>
      <rPr>
        <b/>
        <sz val="12"/>
        <color rgb="FF000000"/>
        <rFont val="Arial"/>
        <family val="2"/>
      </rPr>
      <t>15. How is the system making the inventory publicly accessible?</t>
    </r>
    <r>
      <rPr>
        <b/>
        <sz val="12"/>
        <color rgb="FFFF0000"/>
        <rFont val="Arial"/>
        <family val="2"/>
      </rPr>
      <t>*</t>
    </r>
  </si>
  <si>
    <t>Note: Various forms of the inventory can be provided to the public to meet the accessibility requirement. Indicate the method(s) used to make the inventory publicly accessible.</t>
  </si>
  <si>
    <t>Online interactive service line map</t>
  </si>
  <si>
    <t>Online static service line map</t>
  </si>
  <si>
    <t>Online spreadsheet/tabular data</t>
  </si>
  <si>
    <t>Printed service line map</t>
  </si>
  <si>
    <t>Printed spreadsheet/tabular data</t>
  </si>
  <si>
    <t>Printed information in utility mailings or newsletter</t>
  </si>
  <si>
    <t>Printed information in water system office</t>
  </si>
  <si>
    <t>Inventory provided upon request</t>
  </si>
  <si>
    <t>Written Non-lead Statement</t>
  </si>
  <si>
    <t>e.g., other formats used, other locations where inventory information is made available, link to webpage if posted online, etc.</t>
  </si>
  <si>
    <t>OTHER INVENTORY INFORMATION</t>
  </si>
  <si>
    <t>16. Provide any additional information about the inventory.</t>
  </si>
  <si>
    <t>DETAILED INVENTORY SUMMARY</t>
  </si>
  <si>
    <t>Note: Information in the light gray fields of this section will auto-populate based on the Detailed Inventory worksheet.</t>
  </si>
  <si>
    <t>17. Materials Reported for Service Lines</t>
  </si>
  <si>
    <t>Note: Systems must count each entire service line once with a single material categorization. Where service line ownership is shared between the system and customer or split between an upstream and a downstream portion, the entire line is categorized based on the material of each portion.</t>
  </si>
  <si>
    <t>a. Summary of Entire Service Lines</t>
  </si>
  <si>
    <t>Material Classification</t>
  </si>
  <si>
    <t>Number of Entire Service Lines</t>
  </si>
  <si>
    <t>Lead</t>
  </si>
  <si>
    <t>Galvanized Requiring Replacement</t>
  </si>
  <si>
    <t>Lead Status Unknown</t>
  </si>
  <si>
    <t>Non-Lead</t>
  </si>
  <si>
    <t>Total Entire Service Lines Reported</t>
  </si>
  <si>
    <t>b. Summary by Service Line Portion / Ownership</t>
  </si>
  <si>
    <t>Upstream /</t>
  </si>
  <si>
    <t>Downstream /</t>
  </si>
  <si>
    <t>System-Owned</t>
  </si>
  <si>
    <t>Customer-Owned</t>
  </si>
  <si>
    <t>Galvanized</t>
  </si>
  <si>
    <t>Non-Lead - Copper</t>
  </si>
  <si>
    <t>Non-Lead - Plastic</t>
  </si>
  <si>
    <t>Non-Lead - Other</t>
  </si>
  <si>
    <t>Unknown</t>
  </si>
  <si>
    <t>Total</t>
  </si>
  <si>
    <t>18. Materials Reported for Connectors</t>
  </si>
  <si>
    <t>Note: The Detailed Inventory worksheet allows two connector entries to be reported per service line, so the total number of connectors reported should equal twice the total number of entire service lines reported. Please consult with the DDW Lead and Copper Unit if there is a service line in the distribution system that has more than two connectors present.</t>
  </si>
  <si>
    <t>Number of Connectors</t>
  </si>
  <si>
    <t>No Connector Present</t>
  </si>
  <si>
    <t>INVENTORY CERTIFICATION FOR FINAL SUBMISSION</t>
  </si>
  <si>
    <t>Note: Information in the light gray fields of this section will auto-populate based on this worksheet and the Detailed Inventory worksheet.</t>
  </si>
  <si>
    <t>19. Minimum Submission Completeness Check</t>
  </si>
  <si>
    <t>Note: The Division of Drinking Water may request revisions or additional information after conducting a full review of the inventory submission for quality and completeness.</t>
  </si>
  <si>
    <t>a. All required fields answered in this sheet</t>
  </si>
  <si>
    <t>b. All service lines accounted for</t>
  </si>
  <si>
    <t>c. All material classifications valid</t>
  </si>
  <si>
    <t>d. All addresses/other locational IDs entered</t>
  </si>
  <si>
    <r>
      <t>20. Inventory Maintenance and Follow Up Actions</t>
    </r>
    <r>
      <rPr>
        <b/>
        <sz val="12"/>
        <color rgb="FFFF0000"/>
        <rFont val="Arial"/>
        <family val="2"/>
      </rPr>
      <t>*</t>
    </r>
  </si>
  <si>
    <t>The water system is required to take the following actions after completion of the inventory:</t>
  </si>
  <si>
    <r>
      <rPr>
        <b/>
        <sz val="12"/>
        <color theme="1"/>
        <rFont val="Arial"/>
        <family val="2"/>
      </rPr>
      <t>a.</t>
    </r>
    <r>
      <rPr>
        <sz val="12"/>
        <color theme="1"/>
        <rFont val="Arial"/>
        <family val="2"/>
      </rPr>
      <t xml:space="preserve"> Make the inventory publicly accessible and provide it to the public upon request.</t>
    </r>
  </si>
  <si>
    <r>
      <rPr>
        <b/>
        <sz val="12"/>
        <color theme="1"/>
        <rFont val="Arial"/>
        <family val="2"/>
      </rPr>
      <t>b.</t>
    </r>
    <r>
      <rPr>
        <sz val="12"/>
        <color theme="1"/>
        <rFont val="Arial"/>
        <family val="2"/>
      </rPr>
      <t xml:space="preserve"> Collect and update service line and connector information during normal operations.</t>
    </r>
  </si>
  <si>
    <r>
      <rPr>
        <b/>
        <sz val="12"/>
        <color theme="1"/>
        <rFont val="Arial"/>
        <family val="2"/>
      </rPr>
      <t>c.</t>
    </r>
    <r>
      <rPr>
        <sz val="12"/>
        <color theme="1"/>
        <rFont val="Arial"/>
        <family val="2"/>
      </rPr>
      <t xml:space="preserve"> Send notification of known or potential lead service line to customers and all persons served at the service connection with a Lead, Galvanized Requiring Replacement, or Lead Status Unknown service line within 30 days.</t>
    </r>
  </si>
  <si>
    <r>
      <rPr>
        <b/>
        <sz val="12"/>
        <color theme="1"/>
        <rFont val="Arial"/>
        <family val="2"/>
      </rPr>
      <t>d.</t>
    </r>
    <r>
      <rPr>
        <sz val="12"/>
        <color theme="1"/>
        <rFont val="Arial"/>
        <family val="2"/>
      </rPr>
      <t xml:space="preserve"> Replace any lead connector encountered during planned or unplanned infrastructure work.</t>
    </r>
  </si>
  <si>
    <r>
      <rPr>
        <b/>
        <sz val="12"/>
        <color theme="1"/>
        <rFont val="Arial"/>
        <family val="2"/>
      </rPr>
      <t>e.</t>
    </r>
    <r>
      <rPr>
        <sz val="12"/>
        <color theme="1"/>
        <rFont val="Arial"/>
        <family val="2"/>
      </rPr>
      <t xml:space="preserve"> For all non-lead systems, if a Lead or Galvanized Requiring Replacement service line or lead connector is discovered, notify the Division of Drinking Water (DDW) within 60 days and update the inventory.</t>
    </r>
  </si>
  <si>
    <r>
      <rPr>
        <b/>
        <sz val="12"/>
        <color theme="1"/>
        <rFont val="Arial"/>
        <family val="2"/>
      </rPr>
      <t>f.</t>
    </r>
    <r>
      <rPr>
        <sz val="12"/>
        <color theme="1"/>
        <rFont val="Arial"/>
        <family val="2"/>
      </rPr>
      <t xml:space="preserve"> If a consumer or customer notifies the system of a suspected incorrect categorization of their service line material, respond within 30 days to make an offer to inspect the service line.</t>
    </r>
  </si>
  <si>
    <r>
      <t>I acknowledge the above requirements.</t>
    </r>
    <r>
      <rPr>
        <sz val="12"/>
        <color rgb="FFFF0000"/>
        <rFont val="Arial"/>
        <family val="2"/>
      </rPr>
      <t>*</t>
    </r>
  </si>
  <si>
    <r>
      <rPr>
        <b/>
        <sz val="12"/>
        <color rgb="FF000000"/>
        <rFont val="Arial"/>
        <family val="2"/>
      </rPr>
      <t>21. Inventory Submission Certification</t>
    </r>
    <r>
      <rPr>
        <b/>
        <sz val="12"/>
        <color rgb="FFFF0000"/>
        <rFont val="Arial"/>
        <family val="2"/>
      </rPr>
      <t>*</t>
    </r>
  </si>
  <si>
    <r>
      <t xml:space="preserve">Note: Please submit completed inventories to </t>
    </r>
    <r>
      <rPr>
        <sz val="12"/>
        <color theme="8" tint="-0.499984740745262"/>
        <rFont val="Calibri"/>
        <family val="2"/>
        <scheme val="minor"/>
      </rPr>
      <t>DDW-LCR@waterboards.ca.gov</t>
    </r>
    <r>
      <rPr>
        <i/>
        <sz val="12"/>
        <color theme="8" tint="-0.499984740745262"/>
        <rFont val="Calibri"/>
        <family val="2"/>
        <scheme val="minor"/>
      </rPr>
      <t xml:space="preserve"> for review.</t>
    </r>
  </si>
  <si>
    <t xml:space="preserve">I, </t>
  </si>
  <si>
    <t>Enter Certifier Full Name</t>
  </si>
  <si>
    <t xml:space="preserve">, reviewed the information in this </t>
  </si>
  <si>
    <r>
      <t>submission and hereby certify that, to the best of my knowledge, the provided information is true and accurate.</t>
    </r>
    <r>
      <rPr>
        <sz val="12"/>
        <color rgb="FFFF0000"/>
        <rFont val="Arial"/>
        <family val="2"/>
      </rPr>
      <t>*</t>
    </r>
    <r>
      <rPr>
        <sz val="12"/>
        <color theme="1"/>
        <rFont val="Arial"/>
        <family val="2"/>
      </rPr>
      <t xml:space="preserve"> </t>
    </r>
  </si>
  <si>
    <t>Enter Date</t>
  </si>
  <si>
    <t xml:space="preserve">Disclosure: Be advised that the California Health and Safety Code sections 116725 and 116730 state that any person who knowingly makes any false statement on any report or document submitted for the purpose of compliance with the Safe Drinking Water Act may be liable for, respectively, a civil penalty not to exceed five thousand dollars ($5,000) for each separate violation or, for continuing violations, for each day that violation continues, or be punished by a fine of not more than $25,000 for each day of violation, or by imprisonment in the county jail not to exceed one year, or by both the fine and imprisonment. </t>
  </si>
  <si>
    <t>DETAILED INVENTORY</t>
  </si>
  <si>
    <t>Unique Location Identifier</t>
  </si>
  <si>
    <t>System ID</t>
  </si>
  <si>
    <r>
      <t xml:space="preserve">Up/Sys  -  Upstream / System-Owned Portion </t>
    </r>
    <r>
      <rPr>
        <sz val="16"/>
        <color theme="0"/>
        <rFont val="Arial"/>
        <family val="2"/>
      </rPr>
      <t>(closest to source/water main)</t>
    </r>
  </si>
  <si>
    <r>
      <t>Down/Cus  -  Downstream / Customer-Owned Portion</t>
    </r>
    <r>
      <rPr>
        <sz val="16"/>
        <color theme="0"/>
        <rFont val="Arial"/>
        <family val="2"/>
      </rPr>
      <t xml:space="preserve"> (closest to building plumbing)</t>
    </r>
  </si>
  <si>
    <t xml:space="preserve">Entire Service Line </t>
  </si>
  <si>
    <t>Required</t>
  </si>
  <si>
    <r>
      <rPr>
        <b/>
        <i/>
        <sz val="12"/>
        <rFont val="Calibri"/>
        <family val="2"/>
      </rPr>
      <t>Required</t>
    </r>
    <r>
      <rPr>
        <i/>
        <sz val="12"/>
        <rFont val="Calibri"/>
        <family val="2"/>
      </rPr>
      <t xml:space="preserve">
if street address is
</t>
    </r>
    <r>
      <rPr>
        <i/>
        <u/>
        <sz val="12"/>
        <rFont val="Calibri"/>
        <family val="2"/>
      </rPr>
      <t>not available</t>
    </r>
  </si>
  <si>
    <t>Optional</t>
  </si>
  <si>
    <r>
      <t xml:space="preserve">Required
</t>
    </r>
    <r>
      <rPr>
        <i/>
        <sz val="12"/>
        <rFont val="Calibri"/>
        <family val="2"/>
      </rPr>
      <t xml:space="preserve">unless material is
</t>
    </r>
    <r>
      <rPr>
        <i/>
        <u/>
        <sz val="12"/>
        <rFont val="Calibri"/>
        <family val="2"/>
      </rPr>
      <t>unknown</t>
    </r>
  </si>
  <si>
    <r>
      <t xml:space="preserve">Required if basis is </t>
    </r>
    <r>
      <rPr>
        <i/>
        <u/>
        <sz val="12"/>
        <rFont val="Calibri"/>
        <family val="2"/>
      </rPr>
      <t>other</t>
    </r>
  </si>
  <si>
    <r>
      <t xml:space="preserve">Required
if basis is
</t>
    </r>
    <r>
      <rPr>
        <i/>
        <u/>
        <sz val="12"/>
        <rFont val="Calibri"/>
        <family val="2"/>
      </rPr>
      <t>installation after lead ban</t>
    </r>
  </si>
  <si>
    <r>
      <t xml:space="preserve">Required
if basis is
</t>
    </r>
    <r>
      <rPr>
        <i/>
        <u/>
        <sz val="12"/>
        <rFont val="Calibri"/>
        <family val="2"/>
      </rPr>
      <t>service line diameter</t>
    </r>
  </si>
  <si>
    <r>
      <t xml:space="preserve">Required
if basis is
</t>
    </r>
    <r>
      <rPr>
        <i/>
        <u/>
        <sz val="12"/>
        <rFont val="Calibri"/>
        <family val="2"/>
      </rPr>
      <t>field inspection</t>
    </r>
  </si>
  <si>
    <r>
      <t xml:space="preserve">Required
if basis is
</t>
    </r>
    <r>
      <rPr>
        <i/>
        <u/>
        <sz val="12"/>
        <rFont val="Calibri"/>
        <family val="2"/>
      </rPr>
      <t>replaced</t>
    </r>
  </si>
  <si>
    <r>
      <rPr>
        <b/>
        <i/>
        <sz val="12"/>
        <rFont val="Calibri"/>
        <family val="2"/>
      </rPr>
      <t>Required</t>
    </r>
    <r>
      <rPr>
        <i/>
        <sz val="12"/>
        <rFont val="Calibri"/>
        <family val="2"/>
      </rPr>
      <t xml:space="preserve"> if basis is </t>
    </r>
    <r>
      <rPr>
        <i/>
        <u/>
        <sz val="12"/>
        <rFont val="Calibri"/>
        <family val="2"/>
      </rPr>
      <t>other</t>
    </r>
  </si>
  <si>
    <r>
      <t xml:space="preserve">Required
if basis is
</t>
    </r>
    <r>
      <rPr>
        <i/>
        <u/>
        <sz val="12"/>
        <color rgb="FF000000"/>
        <rFont val="Calibri"/>
        <family val="2"/>
      </rPr>
      <t>replaced</t>
    </r>
  </si>
  <si>
    <r>
      <t xml:space="preserve">Required
</t>
    </r>
    <r>
      <rPr>
        <i/>
        <sz val="12"/>
        <color rgb="FF000000"/>
        <rFont val="Calibri"/>
        <family val="2"/>
      </rPr>
      <t>(auto-calculated)</t>
    </r>
  </si>
  <si>
    <t>*These would be hidden. They may weigh down the spreadsheet, though, unless # rows in formula is reduced (e.g., only 5000 rather than 100k)</t>
  </si>
  <si>
    <t>Service Line #</t>
  </si>
  <si>
    <t>Street Address</t>
  </si>
  <si>
    <t>Other Locational Identifier</t>
  </si>
  <si>
    <t>System Service Line Identifier</t>
  </si>
  <si>
    <t>Up/Sys
Connector Material</t>
  </si>
  <si>
    <t>Up/Sys
Connector Basis of Material Classification</t>
  </si>
  <si>
    <t>Up/Sys
Connector Notes</t>
  </si>
  <si>
    <t>Up/Sys
Was Service Line Ever Previously Lead?</t>
  </si>
  <si>
    <t>Up/Sys
Service Line Material</t>
  </si>
  <si>
    <t>Up/Sys
Service Line Basis of Material Classification</t>
  </si>
  <si>
    <t>Up/Sys
Service Line Installation Year</t>
  </si>
  <si>
    <t>Up/Sys
Service Line Diameter (inches)</t>
  </si>
  <si>
    <t>Up/Sys
Service Line Field Verification Method</t>
  </si>
  <si>
    <t>Up/Sys
Service Line Field Verification Date</t>
  </si>
  <si>
    <t>Up/Sys
Service Line Replacement Date</t>
  </si>
  <si>
    <t>Up/Sys
Service Line Notes</t>
  </si>
  <si>
    <t>Down/Cus
Connector Material</t>
  </si>
  <si>
    <t>Down/Cus
Connector Basis of Material Classification</t>
  </si>
  <si>
    <t>Down/Cus
Connector Notes</t>
  </si>
  <si>
    <t>Down/Cus
Service Line Material</t>
  </si>
  <si>
    <t>Down/Cus
Service Line Basis of Material Classification</t>
  </si>
  <si>
    <t>Down/Cus
Service Line Installation Year</t>
  </si>
  <si>
    <t>Down/Cus
Service Line Diameter (inches)</t>
  </si>
  <si>
    <t>Down/Cus
Service Line Field Verification Method</t>
  </si>
  <si>
    <t>Down/Cus
Service Line Field Verification Date</t>
  </si>
  <si>
    <t>Down/Cus
Service Line Replacement Date</t>
  </si>
  <si>
    <t>Down/Cus
Service Line Notes</t>
  </si>
  <si>
    <t>Entire Service Line Material Classification</t>
  </si>
  <si>
    <t>Dup Address</t>
  </si>
  <si>
    <t>Dup Other Locational Identifier</t>
  </si>
  <si>
    <t>A</t>
  </si>
  <si>
    <t>B</t>
  </si>
  <si>
    <t>C</t>
  </si>
  <si>
    <t>D</t>
  </si>
  <si>
    <t>E</t>
  </si>
  <si>
    <t>F</t>
  </si>
  <si>
    <t>G</t>
  </si>
  <si>
    <t>H</t>
  </si>
  <si>
    <t>I</t>
  </si>
  <si>
    <t>J</t>
  </si>
  <si>
    <t>K</t>
  </si>
  <si>
    <t>L</t>
  </si>
  <si>
    <t>M</t>
  </si>
  <si>
    <t>N</t>
  </si>
  <si>
    <t>O</t>
  </si>
  <si>
    <t>P</t>
  </si>
  <si>
    <t>Q</t>
  </si>
  <si>
    <t>R</t>
  </si>
  <si>
    <t>S</t>
  </si>
  <si>
    <t>T</t>
  </si>
  <si>
    <t>U</t>
  </si>
  <si>
    <t>V</t>
  </si>
  <si>
    <t>W</t>
  </si>
  <si>
    <t>X</t>
  </si>
  <si>
    <t>Y</t>
  </si>
  <si>
    <t>Z</t>
  </si>
  <si>
    <t>AA</t>
  </si>
  <si>
    <t>AB</t>
  </si>
  <si>
    <t>Don't know</t>
  </si>
  <si>
    <t>No connector present</t>
  </si>
  <si>
    <t>No</t>
  </si>
  <si>
    <t>Installation date is after state or local lead ban</t>
  </si>
  <si>
    <t>Field inspection</t>
  </si>
  <si>
    <t>Visual inspection at meter pit</t>
  </si>
  <si>
    <t>Historical records</t>
  </si>
  <si>
    <t>Yes</t>
  </si>
  <si>
    <t>Other (Explain in Notes)</t>
  </si>
  <si>
    <t>Statistical analysis</t>
  </si>
  <si>
    <t>Interpolation</t>
  </si>
  <si>
    <t>Statistical analysis or predictive models</t>
  </si>
  <si>
    <t>Customer self-identification</t>
  </si>
  <si>
    <t>Service line diameter 4 inches or greater</t>
  </si>
  <si>
    <t>END OF POSSIBLE SERVICE LINE ENTRIES - IF MORE ENTRIES ARE REQUIRED DOWNLOAD THE LARGER TEMPLATE OR CONTACT DDW-LCR@waterboards.ca.gov</t>
  </si>
  <si>
    <t>Connector Material</t>
  </si>
  <si>
    <t>Connector Basis of Material Classification</t>
  </si>
  <si>
    <t>Upstream/System Service Line Material</t>
  </si>
  <si>
    <t>Downstream/Customer Service Line Material</t>
  </si>
  <si>
    <t>Was Upstream/System Side Service Line Ever Previously Lead?</t>
  </si>
  <si>
    <t>Upstream/System Service Line Basis of Material Classification</t>
  </si>
  <si>
    <t>Downstream/Customer Service Line Basis of Material Classification</t>
  </si>
  <si>
    <t>Service Line Field Verification Method</t>
  </si>
  <si>
    <t>Submission Type</t>
  </si>
  <si>
    <t>Reporting Period</t>
  </si>
  <si>
    <t>Water System Type</t>
  </si>
  <si>
    <t>Service Line Ownership Type</t>
  </si>
  <si>
    <t>Yes/No</t>
  </si>
  <si>
    <t>Visual inspection - other (not at meter pit)</t>
  </si>
  <si>
    <t>LCRI Baseline</t>
  </si>
  <si>
    <t>Pre-LCRI (up to November 2027)</t>
  </si>
  <si>
    <t>Community</t>
  </si>
  <si>
    <t>The entire service line is owned by the water system</t>
  </si>
  <si>
    <t>LCRI Update</t>
  </si>
  <si>
    <t>November 2027 - December 2028</t>
  </si>
  <si>
    <t>Non-Transient Non-Community</t>
  </si>
  <si>
    <t>The entire service line is owned by the customer</t>
  </si>
  <si>
    <t>Visual inspection</t>
  </si>
  <si>
    <t>Service line repair or replacement record</t>
  </si>
  <si>
    <t>Mechanical excavation at one location</t>
  </si>
  <si>
    <t>January - December 2029</t>
  </si>
  <si>
    <t>Ownership is split; The system owns a portion, and the customer owns a portion</t>
  </si>
  <si>
    <t>NA</t>
  </si>
  <si>
    <t>Mechanical excavation</t>
  </si>
  <si>
    <t>Mechanical excavation at multiple locations</t>
  </si>
  <si>
    <t>January - December 2030</t>
  </si>
  <si>
    <t>Other (describe below)</t>
  </si>
  <si>
    <t>Replaced or removed - previously Lead</t>
  </si>
  <si>
    <t>January - December 2031</t>
  </si>
  <si>
    <t>Replaced or removed - previously Non-Lead</t>
  </si>
  <si>
    <t>January - December 2032</t>
  </si>
  <si>
    <t>January - December 2033</t>
  </si>
  <si>
    <t>Replaced - previously Non-Lead/Galvanized</t>
  </si>
  <si>
    <t>January - December 2034</t>
  </si>
  <si>
    <t>Replaced - previously Lead</t>
  </si>
  <si>
    <t>January - December 2035</t>
  </si>
  <si>
    <t>Replaced - previously Galvanized Requiring Replacement</t>
  </si>
  <si>
    <t>January - December 2036</t>
  </si>
  <si>
    <t>January - December 2037</t>
  </si>
  <si>
    <t>January - December 2038</t>
  </si>
  <si>
    <t>January - December 2039</t>
  </si>
  <si>
    <t>January - December 2040</t>
  </si>
  <si>
    <t>January - December 2041</t>
  </si>
  <si>
    <t>January - December 2042</t>
  </si>
  <si>
    <t>January - December 2043</t>
  </si>
  <si>
    <t>January - December 2044</t>
  </si>
  <si>
    <t>January - December 2045</t>
  </si>
  <si>
    <t>January - December 2046</t>
  </si>
  <si>
    <t>January - December 2047</t>
  </si>
  <si>
    <t>UpSys SL Material</t>
  </si>
  <si>
    <t>UpSys Ever Previously Lead</t>
  </si>
  <si>
    <t>DownCus SL Material</t>
  </si>
  <si>
    <t>Entire SL Classification</t>
  </si>
  <si>
    <t>Unique ID</t>
  </si>
  <si>
    <t>Error: Column T considered GRR</t>
  </si>
  <si>
    <t>Error: Missing Column T</t>
  </si>
  <si>
    <t>Non-lead</t>
  </si>
  <si>
    <t>Error: Column T considered Galvanized</t>
  </si>
  <si>
    <t>Error: Missing Column H</t>
  </si>
  <si>
    <t>Error: Missing Column H and Column T</t>
  </si>
  <si>
    <t>Error: Missing Column I</t>
  </si>
  <si>
    <t>Error: Missing Column I and Column T</t>
  </si>
  <si>
    <t>Error: Missing Column H and Column I</t>
  </si>
  <si>
    <t>Submission Ready Checks</t>
  </si>
  <si>
    <t>Check</t>
  </si>
  <si>
    <t>Number of Issues</t>
  </si>
  <si>
    <t>True Issue?</t>
  </si>
  <si>
    <t>Notes</t>
  </si>
  <si>
    <t>Material classification = "Error"</t>
  </si>
  <si>
    <t>Needs to be resolved for valid submission.</t>
  </si>
  <si>
    <t>Address is repeated (not both)</t>
  </si>
  <si>
    <t>If &gt; 0, check Column B&amp;C for repeated SLs</t>
  </si>
  <si>
    <t>Other Locational Identifier is Repeated</t>
  </si>
  <si>
    <t>Service Line Count Check</t>
  </si>
  <si>
    <t># LSLI Lines in Inventory - # SDWIS Service Connections</t>
  </si>
  <si>
    <t>Any Discrepancy Explained? (e.g., Report tab 9b)</t>
  </si>
  <si>
    <t>Discrepancy in service line count</t>
  </si>
  <si>
    <t>*Red = # in LSLI &lt; # in SDWIS, Yellow = # in LSLI &gt; # in SDWIS</t>
  </si>
  <si>
    <t>Check for Conditional Column Completion</t>
  </si>
  <si>
    <t>Service Lines</t>
  </si>
  <si>
    <t>Connectors</t>
  </si>
  <si>
    <t>Conditional Column Issue</t>
  </si>
  <si>
    <t>Number of Water System Owned Service Lines</t>
  </si>
  <si>
    <t xml:space="preserve">Number of Customer Owned Service Lines </t>
  </si>
  <si>
    <t>Number of Upstream Connectors</t>
  </si>
  <si>
    <t>Number of Downstream Connectors</t>
  </si>
  <si>
    <t>Material identified (not blank or Unknown) but Basis blank</t>
  </si>
  <si>
    <t>Basis = Installation date, but Installation Date is blank or before 1986</t>
  </si>
  <si>
    <t>n/a</t>
  </si>
  <si>
    <t>Some dates/years may be double counted.</t>
  </si>
  <si>
    <t>Basis = Diameter, but Line Diameter is blank or &lt; 4 inches</t>
  </si>
  <si>
    <t>Basis = Field inspection, but Inspection Method and/or Inspection Date are blank</t>
  </si>
  <si>
    <t>May be double counted if both are blank.</t>
  </si>
  <si>
    <t>Material Basis = Other, but Note is blank</t>
  </si>
  <si>
    <t>Basis = Replaced, but Replacement Date is blank</t>
  </si>
  <si>
    <t>Material = Non-Lead - Other &amp; Basis = Historical records / Inspection / Other</t>
  </si>
  <si>
    <t>If any of these scenarios, check the Note to make sure they indicate the Non-Lead material</t>
  </si>
  <si>
    <t>Material = NOT Non-Lead - Other, Basis = Statistical / Interpolation</t>
  </si>
  <si>
    <t>All materials with interpolation/statistical should be Non-Lead - Other. If not, have to have a different Basis</t>
  </si>
  <si>
    <t>Check for Non-Numbers in Number-Only Columns</t>
  </si>
  <si>
    <t>Column Name</t>
  </si>
  <si>
    <t>Installation Date</t>
  </si>
  <si>
    <t>May show a flag here if installation date is &lt;1/1/1900 because Excel treats that as a non-number.</t>
  </si>
  <si>
    <t>Line Size</t>
  </si>
  <si>
    <t>Field Inspection Date</t>
  </si>
  <si>
    <t>Replaced Date</t>
  </si>
  <si>
    <t>Material Basis Summary</t>
  </si>
  <si>
    <t>Material Basis Responses</t>
  </si>
  <si>
    <t>Removed</t>
  </si>
  <si>
    <t>TOTAL</t>
  </si>
  <si>
    <t>Statistical Work Summary</t>
  </si>
  <si>
    <t>Questions</t>
  </si>
  <si>
    <t>Does inventory use any Basis = statistical/interpolation?</t>
  </si>
  <si>
    <t>Did system submit statistical workplan?</t>
  </si>
  <si>
    <t>Did DDW approve statistical workplan?</t>
  </si>
  <si>
    <t>Did system achieve minimum required inspections for workplan?</t>
  </si>
  <si>
    <t>Q16</t>
  </si>
  <si>
    <t>Question</t>
  </si>
  <si>
    <t>Response</t>
  </si>
  <si>
    <t>Q10a</t>
  </si>
  <si>
    <t>Q10b</t>
  </si>
  <si>
    <t>Q10c</t>
  </si>
  <si>
    <t>Q10d</t>
  </si>
  <si>
    <t>Q11a</t>
  </si>
  <si>
    <t>Q11b</t>
  </si>
  <si>
    <t>Q11c</t>
  </si>
  <si>
    <t>Q11d</t>
  </si>
  <si>
    <t>Q12a</t>
  </si>
  <si>
    <t>Q12b</t>
  </si>
  <si>
    <t>Q12c</t>
  </si>
  <si>
    <t>Q12d</t>
  </si>
  <si>
    <t>Q13a</t>
  </si>
  <si>
    <t>Q13b</t>
  </si>
  <si>
    <t>Q13c</t>
  </si>
  <si>
    <t>Q13d</t>
  </si>
  <si>
    <t>Q13e</t>
  </si>
  <si>
    <t>Q13f</t>
  </si>
  <si>
    <t>Q14a</t>
  </si>
  <si>
    <t>Q14b</t>
  </si>
  <si>
    <t>Q14c</t>
  </si>
  <si>
    <t>Q14d</t>
  </si>
  <si>
    <t>Q14e</t>
  </si>
  <si>
    <t>Q14f</t>
  </si>
  <si>
    <t>Q14g</t>
  </si>
  <si>
    <t>Q14h</t>
  </si>
  <si>
    <t>Q15a</t>
  </si>
  <si>
    <t>Q15b</t>
  </si>
  <si>
    <t>Q15c</t>
  </si>
  <si>
    <t>Q15d</t>
  </si>
  <si>
    <t>Q15e</t>
  </si>
  <si>
    <t>Q15f</t>
  </si>
  <si>
    <t>Q15g</t>
  </si>
  <si>
    <t>Q15h</t>
  </si>
  <si>
    <t>Q15i</t>
  </si>
  <si>
    <t>Q15j</t>
  </si>
  <si>
    <t>Q21a</t>
  </si>
  <si>
    <t>Q21b</t>
  </si>
  <si>
    <t>Q21c</t>
  </si>
  <si>
    <t>Q19a</t>
  </si>
  <si>
    <t>Q19b</t>
  </si>
  <si>
    <t>Q19c</t>
  </si>
  <si>
    <t>Q19d</t>
  </si>
  <si>
    <t>Q18a</t>
  </si>
  <si>
    <t>Q18b</t>
  </si>
  <si>
    <t>Q18c</t>
  </si>
  <si>
    <t>Q18d</t>
  </si>
  <si>
    <t>Q17a1</t>
  </si>
  <si>
    <t>Q17a2</t>
  </si>
  <si>
    <t>Q17a3</t>
  </si>
  <si>
    <t>Q17a4</t>
  </si>
  <si>
    <t>Q17a5</t>
  </si>
  <si>
    <t>Q17b1</t>
  </si>
  <si>
    <t>Q17b2</t>
  </si>
  <si>
    <t>Q17b3</t>
  </si>
  <si>
    <t>Q17b4</t>
  </si>
  <si>
    <t>Q17b5</t>
  </si>
  <si>
    <t>Q17b6</t>
  </si>
  <si>
    <t>Q17b7</t>
  </si>
  <si>
    <t>Q17b8</t>
  </si>
  <si>
    <t>Q20a</t>
  </si>
  <si>
    <t>Q20b</t>
  </si>
  <si>
    <t>Q20c</t>
  </si>
  <si>
    <t>Q20d</t>
  </si>
  <si>
    <t>Q20e</t>
  </si>
  <si>
    <t>Q20f</t>
  </si>
  <si>
    <t>Q20g</t>
  </si>
  <si>
    <t>Q01</t>
  </si>
  <si>
    <t>Q02</t>
  </si>
  <si>
    <t>Q03</t>
  </si>
  <si>
    <t>Q04</t>
  </si>
  <si>
    <t>Q05a</t>
  </si>
  <si>
    <t>Q05b</t>
  </si>
  <si>
    <t>Q06</t>
  </si>
  <si>
    <t>Q07</t>
  </si>
  <si>
    <t>Q08</t>
  </si>
  <si>
    <t>Q09</t>
  </si>
  <si>
    <t>Q09a</t>
  </si>
  <si>
    <t>Q09b</t>
  </si>
  <si>
    <t>Template Version Date: 10/06/2026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</si>
</sst>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quot;CA#######&quot;"/>
  </numFmts>
  <fonts count="44" x14ac:knownFonts="1">
    <font>
      <sz val="11"/>
      <color theme="1"/>
      <name val="Calibri"/>
      <family val="2"/>
      <scheme val="minor"/>
    </font>
    <font>
      <b/>
      <sz val="11"/>
      <color theme="0"/>
      <name val="Calibri"/>
      <family val="2"/>
      <scheme val="minor"/>
    </font>
    <font>
      <sz val="12"/>
      <color theme="1"/>
      <name val="Arial"/>
      <family val="2"/>
    </font>
    <font>
      <i/>
      <sz val="12"/>
      <color theme="1"/>
      <name val="Arial"/>
      <family val="2"/>
    </font>
    <font>
      <b/>
      <sz val="12"/>
      <color theme="1"/>
      <name val="Arial"/>
      <family val="2"/>
    </font>
    <font>
      <b/>
      <sz val="12"/>
      <name val="Arial"/>
      <family val="2"/>
    </font>
    <font>
      <sz val="12"/>
      <name val="Arial"/>
      <family val="2"/>
    </font>
    <font>
      <sz val="16"/>
      <color theme="1"/>
      <name val="Arial"/>
      <family val="2"/>
    </font>
    <font>
      <sz val="12"/>
      <color rgb="FFFF0000"/>
      <name val="Arial"/>
      <family val="2"/>
    </font>
    <font>
      <b/>
      <sz val="16"/>
      <color theme="0"/>
      <name val="Arial"/>
      <family val="2"/>
    </font>
    <font>
      <sz val="16"/>
      <color theme="0"/>
      <name val="Arial"/>
      <family val="2"/>
    </font>
    <font>
      <sz val="12"/>
      <color rgb="FF000000"/>
      <name val="Arial"/>
      <family val="2"/>
    </font>
    <font>
      <b/>
      <sz val="12"/>
      <color rgb="FF000000"/>
      <name val="Arial"/>
      <family val="2"/>
    </font>
    <font>
      <u/>
      <sz val="12"/>
      <color theme="11"/>
      <name val="Arial"/>
      <family val="2"/>
    </font>
    <font>
      <u/>
      <sz val="12"/>
      <color theme="10"/>
      <name val="Arial"/>
      <family val="2"/>
    </font>
    <font>
      <i/>
      <sz val="12"/>
      <color theme="8" tint="-0.499984740745262"/>
      <name val="Calibri"/>
      <family val="2"/>
      <scheme val="minor"/>
    </font>
    <font>
      <sz val="12"/>
      <color theme="2" tint="-0.749992370372631"/>
      <name val="Arial"/>
      <family val="2"/>
    </font>
    <font>
      <b/>
      <sz val="11"/>
      <color theme="1"/>
      <name val="Calibri"/>
      <family val="2"/>
      <scheme val="minor"/>
    </font>
    <font>
      <b/>
      <sz val="12"/>
      <color theme="1"/>
      <name val="Calibri"/>
      <family val="2"/>
      <scheme val="minor"/>
    </font>
    <font>
      <u/>
      <sz val="11"/>
      <color theme="1"/>
      <name val="Calibri"/>
      <family val="2"/>
      <scheme val="minor"/>
    </font>
    <font>
      <b/>
      <i/>
      <sz val="11"/>
      <color theme="1"/>
      <name val="Calibri"/>
      <family val="2"/>
      <scheme val="minor"/>
    </font>
    <font>
      <i/>
      <sz val="11"/>
      <color theme="1"/>
      <name val="Calibri"/>
      <family val="2"/>
      <scheme val="minor"/>
    </font>
    <font>
      <b/>
      <sz val="14"/>
      <color theme="1"/>
      <name val="Calibri"/>
      <family val="2"/>
      <scheme val="minor"/>
    </font>
    <font>
      <b/>
      <sz val="12"/>
      <color rgb="FFFF0000"/>
      <name val="Arial"/>
      <family val="2"/>
    </font>
    <font>
      <b/>
      <sz val="16"/>
      <name val="Arial"/>
      <family val="2"/>
    </font>
    <font>
      <sz val="12"/>
      <color rgb="FF3A3838"/>
      <name val="Arial"/>
      <family val="2"/>
    </font>
    <font>
      <sz val="8"/>
      <name val="Calibri"/>
      <family val="2"/>
      <scheme val="minor"/>
    </font>
    <font>
      <i/>
      <sz val="12"/>
      <color theme="2" tint="-0.749992370372631"/>
      <name val="Arial"/>
      <family val="2"/>
    </font>
    <font>
      <b/>
      <sz val="14"/>
      <color rgb="FF0070C0"/>
      <name val="Arial"/>
      <family val="2"/>
    </font>
    <font>
      <i/>
      <sz val="12"/>
      <color theme="1"/>
      <name val="Calibri"/>
      <family val="2"/>
      <scheme val="minor"/>
    </font>
    <font>
      <i/>
      <sz val="12"/>
      <name val="Calibri"/>
      <family val="2"/>
    </font>
    <font>
      <b/>
      <i/>
      <sz val="12"/>
      <name val="Calibri"/>
      <family val="2"/>
    </font>
    <font>
      <i/>
      <u/>
      <sz val="12"/>
      <name val="Calibri"/>
      <family val="2"/>
    </font>
    <font>
      <i/>
      <sz val="12"/>
      <color rgb="FF000000"/>
      <name val="Calibri"/>
      <family val="2"/>
    </font>
    <font>
      <i/>
      <u/>
      <sz val="12"/>
      <color rgb="FF000000"/>
      <name val="Calibri"/>
      <family val="2"/>
    </font>
    <font>
      <b/>
      <i/>
      <sz val="12"/>
      <color rgb="FF000000"/>
      <name val="Calibri"/>
      <family val="2"/>
    </font>
    <font>
      <i/>
      <sz val="12"/>
      <color theme="1" tint="0.14999847407452621"/>
      <name val="Arial"/>
      <family val="2"/>
    </font>
    <font>
      <b/>
      <i/>
      <sz val="12"/>
      <color rgb="FFFF0000"/>
      <name val="Calibri"/>
      <family val="2"/>
      <scheme val="minor"/>
    </font>
    <font>
      <b/>
      <sz val="18"/>
      <name val="Arial"/>
      <family val="2"/>
    </font>
    <font>
      <b/>
      <sz val="14"/>
      <name val="Arial"/>
      <family val="2"/>
    </font>
    <font>
      <sz val="11"/>
      <name val="Calibri"/>
      <family val="2"/>
      <scheme val="minor"/>
    </font>
    <font>
      <sz val="12"/>
      <color theme="8" tint="-0.499984740745262"/>
      <name val="Calibri"/>
      <family val="2"/>
      <scheme val="minor"/>
    </font>
    <font>
      <b/>
      <i/>
      <sz val="20"/>
      <color theme="1"/>
      <name val="Arial"/>
      <family val="2"/>
    </font>
    <font>
      <b/>
      <i/>
      <sz val="12"/>
      <color theme="1"/>
      <name val="Arial"/>
      <family val="2"/>
    </font>
  </fonts>
  <fills count="22">
    <fill>
      <patternFill patternType="none"/>
    </fill>
    <fill>
      <patternFill patternType="gray125"/>
    </fill>
    <fill>
      <patternFill patternType="solid">
        <fgColor theme="8" tint="0.79998168889431442"/>
        <bgColor indexed="64"/>
      </patternFill>
    </fill>
    <fill>
      <patternFill patternType="solid">
        <fgColor theme="0" tint="-4.9989318521683403E-2"/>
        <bgColor indexed="64"/>
      </patternFill>
    </fill>
    <fill>
      <patternFill patternType="solid">
        <fgColor theme="3"/>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theme="4" tint="-0.249977111117893"/>
        <bgColor indexed="64"/>
      </patternFill>
    </fill>
    <fill>
      <patternFill patternType="solid">
        <fgColor theme="5" tint="-0.249977111117893"/>
        <bgColor indexed="64"/>
      </patternFill>
    </fill>
    <fill>
      <patternFill patternType="solid">
        <fgColor theme="7" tint="-0.249977111117893"/>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9" tint="-0.249977111117893"/>
        <bgColor indexed="64"/>
      </patternFill>
    </fill>
    <fill>
      <patternFill patternType="solid">
        <fgColor rgb="FFD9E8F6"/>
        <bgColor indexed="64"/>
      </patternFill>
    </fill>
    <fill>
      <patternFill patternType="solid">
        <fgColor rgb="FFFFFF00"/>
        <bgColor indexed="64"/>
      </patternFill>
    </fill>
    <fill>
      <patternFill patternType="solid">
        <fgColor rgb="FFF5F5F5"/>
        <bgColor indexed="64"/>
      </patternFill>
    </fill>
    <fill>
      <patternFill patternType="solid">
        <fgColor theme="0"/>
        <bgColor indexed="64"/>
      </patternFill>
    </fill>
    <fill>
      <patternFill patternType="solid">
        <fgColor theme="9" tint="0.59999389629810485"/>
        <bgColor indexed="64"/>
      </patternFill>
    </fill>
  </fills>
  <borders count="9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theme="0"/>
      </left>
      <right style="thin">
        <color theme="0"/>
      </right>
      <top style="thin">
        <color theme="0"/>
      </top>
      <bottom style="thin">
        <color theme="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0" tint="-0.34998626667073579"/>
      </left>
      <right/>
      <top style="thin">
        <color theme="0" tint="-0.34998626667073579"/>
      </top>
      <bottom style="thin">
        <color theme="0" tint="-0.34998626667073579"/>
      </bottom>
      <diagonal/>
    </border>
    <border>
      <left style="medium">
        <color indexed="64"/>
      </left>
      <right style="medium">
        <color indexed="64"/>
      </right>
      <top style="medium">
        <color indexed="64"/>
      </top>
      <bottom style="medium">
        <color indexed="64"/>
      </bottom>
      <diagonal/>
    </border>
    <border>
      <left style="medium">
        <color indexed="64"/>
      </left>
      <right style="thin">
        <color theme="0" tint="-0.34998626667073579"/>
      </right>
      <top style="medium">
        <color indexed="64"/>
      </top>
      <bottom style="medium">
        <color indexed="64"/>
      </bottom>
      <diagonal/>
    </border>
    <border>
      <left style="thin">
        <color theme="0" tint="-0.34998626667073579"/>
      </left>
      <right style="medium">
        <color indexed="64"/>
      </right>
      <top style="medium">
        <color indexed="64"/>
      </top>
      <bottom style="medium">
        <color indexed="64"/>
      </bottom>
      <diagonal/>
    </border>
    <border>
      <left style="medium">
        <color indexed="64"/>
      </left>
      <right style="thin">
        <color theme="0" tint="-0.34998626667073579"/>
      </right>
      <top style="medium">
        <color indexed="64"/>
      </top>
      <bottom style="thin">
        <color theme="0" tint="-0.34998626667073579"/>
      </bottom>
      <diagonal/>
    </border>
    <border>
      <left style="thin">
        <color theme="0" tint="-0.34998626667073579"/>
      </left>
      <right style="medium">
        <color indexed="64"/>
      </right>
      <top style="medium">
        <color indexed="64"/>
      </top>
      <bottom style="thin">
        <color theme="0" tint="-0.34998626667073579"/>
      </bottom>
      <diagonal/>
    </border>
    <border>
      <left style="medium">
        <color indexed="64"/>
      </left>
      <right style="medium">
        <color indexed="64"/>
      </right>
      <top style="medium">
        <color indexed="64"/>
      </top>
      <bottom style="thin">
        <color theme="0" tint="-0.34998626667073579"/>
      </bottom>
      <diagonal/>
    </border>
    <border>
      <left style="thin">
        <color theme="0" tint="-0.34998626667073579"/>
      </left>
      <right style="thin">
        <color theme="0" tint="-0.34998626667073579"/>
      </right>
      <top style="medium">
        <color indexed="64"/>
      </top>
      <bottom style="thin">
        <color theme="0" tint="-0.34998626667073579"/>
      </bottom>
      <diagonal/>
    </border>
    <border>
      <left style="thin">
        <color theme="0" tint="-0.34998626667073579"/>
      </left>
      <right/>
      <top style="thin">
        <color theme="0" tint="-0.34998626667073579"/>
      </top>
      <bottom/>
      <diagonal/>
    </border>
    <border>
      <left style="thin">
        <color theme="0" tint="-0.34998626667073579"/>
      </left>
      <right/>
      <top/>
      <bottom/>
      <diagonal/>
    </border>
    <border>
      <left style="medium">
        <color rgb="FFFF0000"/>
      </left>
      <right style="medium">
        <color rgb="FFFF0000"/>
      </right>
      <top style="medium">
        <color rgb="FFFF0000"/>
      </top>
      <bottom style="medium">
        <color rgb="FFFF0000"/>
      </bottom>
      <diagonal/>
    </border>
    <border>
      <left style="medium">
        <color rgb="FFFF0000"/>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style="medium">
        <color rgb="FFFF0000"/>
      </right>
      <top/>
      <bottom style="medium">
        <color rgb="FFFF0000"/>
      </bottom>
      <diagonal/>
    </border>
    <border>
      <left style="medium">
        <color indexed="64"/>
      </left>
      <right/>
      <top style="thin">
        <color theme="0" tint="-0.34998626667073579"/>
      </top>
      <bottom/>
      <diagonal/>
    </border>
    <border>
      <left style="medium">
        <color indexed="64"/>
      </left>
      <right style="thin">
        <color theme="0" tint="-0.34998626667073579"/>
      </right>
      <top style="thin">
        <color theme="0" tint="-0.34998626667073579"/>
      </top>
      <bottom/>
      <diagonal/>
    </border>
    <border>
      <left style="medium">
        <color indexed="64"/>
      </left>
      <right/>
      <top style="thin">
        <color theme="0" tint="-0.34998626667073579"/>
      </top>
      <bottom style="thin">
        <color theme="0" tint="-0.34998626667073579"/>
      </bottom>
      <diagonal/>
    </border>
    <border>
      <left/>
      <right style="medium">
        <color rgb="FFFF0000"/>
      </right>
      <top/>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right style="thin">
        <color theme="0" tint="-0.499984740745262"/>
      </right>
      <top/>
      <bottom/>
      <diagonal/>
    </border>
    <border>
      <left style="thin">
        <color theme="0" tint="-0.499984740745262"/>
      </left>
      <right style="thin">
        <color theme="0" tint="-0.499984740745262"/>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diagonal/>
    </border>
    <border>
      <left style="thin">
        <color theme="0" tint="-0.499984740745262"/>
      </left>
      <right/>
      <top/>
      <bottom/>
      <diagonal/>
    </border>
    <border>
      <left/>
      <right style="medium">
        <color rgb="FFFF0000"/>
      </right>
      <top style="medium">
        <color rgb="FFFF0000"/>
      </top>
      <bottom style="medium">
        <color rgb="FFFF0000"/>
      </bottom>
      <diagonal/>
    </border>
    <border>
      <left/>
      <right style="thin">
        <color theme="1" tint="0.499984740745262"/>
      </right>
      <top/>
      <bottom/>
      <diagonal/>
    </border>
    <border>
      <left style="medium">
        <color rgb="FFFF0000"/>
      </left>
      <right style="thin">
        <color theme="0" tint="-0.499984740745262"/>
      </right>
      <top style="medium">
        <color rgb="FFFF0000"/>
      </top>
      <bottom style="thin">
        <color theme="0" tint="-0.499984740745262"/>
      </bottom>
      <diagonal/>
    </border>
    <border>
      <left style="thin">
        <color theme="0" tint="-0.499984740745262"/>
      </left>
      <right style="medium">
        <color rgb="FFFF0000"/>
      </right>
      <top style="medium">
        <color rgb="FFFF0000"/>
      </top>
      <bottom style="thin">
        <color theme="0" tint="-0.499984740745262"/>
      </bottom>
      <diagonal/>
    </border>
    <border>
      <left style="medium">
        <color rgb="FFFF0000"/>
      </left>
      <right style="thin">
        <color theme="0" tint="-0.499984740745262"/>
      </right>
      <top style="thin">
        <color theme="0" tint="-0.499984740745262"/>
      </top>
      <bottom style="thin">
        <color theme="0" tint="-0.499984740745262"/>
      </bottom>
      <diagonal/>
    </border>
    <border>
      <left style="thin">
        <color theme="0" tint="-0.499984740745262"/>
      </left>
      <right style="medium">
        <color rgb="FFFF0000"/>
      </right>
      <top style="thin">
        <color theme="0" tint="-0.499984740745262"/>
      </top>
      <bottom style="thin">
        <color theme="0" tint="-0.499984740745262"/>
      </bottom>
      <diagonal/>
    </border>
    <border>
      <left style="medium">
        <color rgb="FFFF0000"/>
      </left>
      <right style="thin">
        <color theme="0" tint="-0.499984740745262"/>
      </right>
      <top style="thin">
        <color theme="0" tint="-0.499984740745262"/>
      </top>
      <bottom style="medium">
        <color rgb="FFFF0000"/>
      </bottom>
      <diagonal/>
    </border>
    <border>
      <left style="thin">
        <color theme="0" tint="-0.499984740745262"/>
      </left>
      <right style="medium">
        <color rgb="FFFF0000"/>
      </right>
      <top style="thin">
        <color theme="0" tint="-0.499984740745262"/>
      </top>
      <bottom style="medium">
        <color rgb="FFFF0000"/>
      </bottom>
      <diagonal/>
    </border>
    <border>
      <left style="medium">
        <color rgb="FFFF0000"/>
      </left>
      <right/>
      <top style="medium">
        <color rgb="FFFF0000"/>
      </top>
      <bottom style="medium">
        <color rgb="FFFF0000"/>
      </bottom>
      <diagonal/>
    </border>
    <border>
      <left/>
      <right/>
      <top style="thin">
        <color theme="0" tint="-0.499984740745262"/>
      </top>
      <bottom style="thin">
        <color theme="0" tint="-0.499984740745262"/>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rgb="FFFF0000"/>
      </left>
      <right style="medium">
        <color rgb="FFFF0000"/>
      </right>
      <top style="medium">
        <color rgb="FFFF0000"/>
      </top>
      <bottom style="thin">
        <color theme="0" tint="-0.499984740745262"/>
      </bottom>
      <diagonal/>
    </border>
    <border>
      <left style="medium">
        <color rgb="FFFF0000"/>
      </left>
      <right style="medium">
        <color rgb="FFFF0000"/>
      </right>
      <top/>
      <bottom style="thin">
        <color theme="0" tint="-0.499984740745262"/>
      </bottom>
      <diagonal/>
    </border>
    <border>
      <left style="medium">
        <color indexed="64"/>
      </left>
      <right/>
      <top/>
      <bottom/>
      <diagonal/>
    </border>
    <border>
      <left style="thin">
        <color theme="0" tint="-0.34998626667073579"/>
      </left>
      <right style="medium">
        <color indexed="64"/>
      </right>
      <top style="thin">
        <color theme="0" tint="-0.34998626667073579"/>
      </top>
      <bottom/>
      <diagonal/>
    </border>
    <border>
      <left style="medium">
        <color indexed="64"/>
      </left>
      <right style="medium">
        <color indexed="64"/>
      </right>
      <top style="thin">
        <color theme="0" tint="-0.34998626667073579"/>
      </top>
      <bottom/>
      <diagonal/>
    </border>
    <border>
      <left style="thin">
        <color theme="0" tint="-0.34998626667073579"/>
      </left>
      <right style="medium">
        <color indexed="64"/>
      </right>
      <top style="thin">
        <color theme="0"/>
      </top>
      <bottom/>
      <diagonal/>
    </border>
    <border>
      <left style="medium">
        <color rgb="FFFF0000"/>
      </left>
      <right style="medium">
        <color rgb="FFFF0000"/>
      </right>
      <top style="thin">
        <color theme="0" tint="-0.499984740745262"/>
      </top>
      <bottom style="thin">
        <color theme="0" tint="-0.499984740745262"/>
      </bottom>
      <diagonal/>
    </border>
    <border>
      <left style="medium">
        <color rgb="FFFF0000"/>
      </left>
      <right/>
      <top/>
      <bottom/>
      <diagonal/>
    </border>
    <border>
      <left/>
      <right style="medium">
        <color rgb="FFFF0000"/>
      </right>
      <top/>
      <bottom style="thin">
        <color theme="0" tint="-0.499984740745262"/>
      </bottom>
      <diagonal/>
    </border>
    <border>
      <left/>
      <right style="medium">
        <color rgb="FFFF0000"/>
      </right>
      <top style="thin">
        <color theme="0" tint="-0.499984740745262"/>
      </top>
      <bottom style="thin">
        <color theme="0" tint="-0.499984740745262"/>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xf numFmtId="0" fontId="1" fillId="4" borderId="10">
      <alignment horizontal="center" vertical="center" wrapText="1"/>
    </xf>
    <xf numFmtId="0" fontId="14" fillId="0" borderId="0" applyNumberFormat="0" applyFill="0" applyBorder="0" applyAlignment="0" applyProtection="0"/>
    <xf numFmtId="0" fontId="13" fillId="0" borderId="0" applyNumberFormat="0" applyFill="0" applyBorder="0" applyAlignment="0" applyProtection="0"/>
  </cellStyleXfs>
  <cellXfs count="323">
    <xf numFmtId="0" fontId="0" fillId="0" borderId="0" xfId="0"/>
    <xf numFmtId="0" fontId="2" fillId="0" borderId="0" xfId="0" applyFont="1"/>
    <xf numFmtId="0" fontId="2" fillId="0" borderId="14" xfId="0" applyFont="1" applyBorder="1" applyAlignment="1">
      <alignment wrapText="1"/>
    </xf>
    <xf numFmtId="0" fontId="2" fillId="0" borderId="0" xfId="0" applyFont="1" applyAlignment="1">
      <alignment vertical="top"/>
    </xf>
    <xf numFmtId="0" fontId="2" fillId="0" borderId="0" xfId="0" applyFont="1" applyAlignment="1">
      <alignment vertical="top" wrapText="1"/>
    </xf>
    <xf numFmtId="0" fontId="4" fillId="2" borderId="14" xfId="0" applyFont="1" applyFill="1" applyBorder="1" applyAlignment="1">
      <alignment wrapText="1"/>
    </xf>
    <xf numFmtId="0" fontId="4" fillId="5" borderId="14" xfId="0" applyFont="1" applyFill="1" applyBorder="1" applyAlignment="1">
      <alignment wrapText="1"/>
    </xf>
    <xf numFmtId="0" fontId="2" fillId="0" borderId="15" xfId="0" applyFont="1" applyBorder="1" applyAlignment="1">
      <alignment wrapText="1"/>
    </xf>
    <xf numFmtId="0" fontId="2" fillId="6" borderId="1" xfId="0" applyFont="1" applyFill="1" applyBorder="1"/>
    <xf numFmtId="0" fontId="2" fillId="2" borderId="1" xfId="0" applyFont="1" applyFill="1" applyBorder="1"/>
    <xf numFmtId="0" fontId="6" fillId="5" borderId="1" xfId="0" applyFont="1" applyFill="1" applyBorder="1"/>
    <xf numFmtId="0" fontId="2" fillId="3" borderId="1" xfId="0" applyFont="1" applyFill="1" applyBorder="1"/>
    <xf numFmtId="0" fontId="2" fillId="9" borderId="1" xfId="0" applyFont="1" applyFill="1" applyBorder="1"/>
    <xf numFmtId="0" fontId="4" fillId="0" borderId="0" xfId="0" applyFont="1" applyAlignment="1">
      <alignment horizontal="center" vertical="center" wrapText="1"/>
    </xf>
    <xf numFmtId="0" fontId="6" fillId="5" borderId="3" xfId="0" applyFont="1" applyFill="1" applyBorder="1"/>
    <xf numFmtId="0" fontId="8" fillId="0" borderId="1" xfId="0" applyFont="1" applyBorder="1"/>
    <xf numFmtId="1" fontId="2" fillId="0" borderId="2" xfId="0" applyNumberFormat="1" applyFont="1" applyBorder="1" applyAlignment="1">
      <alignment horizontal="center"/>
    </xf>
    <xf numFmtId="0" fontId="2" fillId="3" borderId="3" xfId="0" applyFont="1" applyFill="1" applyBorder="1"/>
    <xf numFmtId="0" fontId="2" fillId="6" borderId="3" xfId="0" applyFont="1" applyFill="1" applyBorder="1"/>
    <xf numFmtId="0" fontId="2" fillId="9" borderId="3" xfId="0" applyFont="1" applyFill="1" applyBorder="1"/>
    <xf numFmtId="0" fontId="6" fillId="0" borderId="1" xfId="0" applyFont="1" applyBorder="1"/>
    <xf numFmtId="0" fontId="2" fillId="0" borderId="1" xfId="0" applyFont="1" applyBorder="1"/>
    <xf numFmtId="0" fontId="2" fillId="7" borderId="1" xfId="0" applyFont="1" applyFill="1" applyBorder="1"/>
    <xf numFmtId="1" fontId="2" fillId="0" borderId="0" xfId="0" applyNumberFormat="1" applyFont="1" applyAlignment="1">
      <alignment horizontal="center"/>
    </xf>
    <xf numFmtId="0" fontId="2" fillId="2" borderId="6" xfId="0" applyFont="1" applyFill="1" applyBorder="1"/>
    <xf numFmtId="0" fontId="2" fillId="2" borderId="5" xfId="0" applyFont="1" applyFill="1" applyBorder="1"/>
    <xf numFmtId="0" fontId="8" fillId="0" borderId="5" xfId="0" applyFont="1" applyBorder="1"/>
    <xf numFmtId="1" fontId="2" fillId="0" borderId="7" xfId="0" applyNumberFormat="1" applyFont="1" applyBorder="1" applyAlignment="1">
      <alignment horizontal="center"/>
    </xf>
    <xf numFmtId="0" fontId="2" fillId="0" borderId="16" xfId="0" applyFont="1" applyBorder="1" applyAlignment="1">
      <alignment wrapText="1"/>
    </xf>
    <xf numFmtId="0" fontId="2" fillId="0" borderId="0" xfId="0" applyFont="1" applyAlignment="1">
      <alignment horizontal="right" vertical="top" wrapText="1"/>
    </xf>
    <xf numFmtId="0" fontId="2" fillId="0" borderId="0" xfId="0" applyFont="1" applyProtection="1">
      <protection locked="0"/>
    </xf>
    <xf numFmtId="0" fontId="2" fillId="0" borderId="0" xfId="0" applyFont="1" applyAlignment="1">
      <alignment horizontal="center" vertical="center" wrapText="1"/>
    </xf>
    <xf numFmtId="14" fontId="2" fillId="0" borderId="0" xfId="0" applyNumberFormat="1" applyFont="1" applyProtection="1">
      <protection locked="0"/>
    </xf>
    <xf numFmtId="0" fontId="3" fillId="0" borderId="0" xfId="0" applyFont="1" applyAlignment="1">
      <alignment horizontal="left" vertical="top" wrapText="1" indent="8"/>
    </xf>
    <xf numFmtId="0" fontId="2" fillId="3" borderId="36" xfId="0" applyFont="1" applyFill="1" applyBorder="1" applyAlignment="1" applyProtection="1">
      <alignment horizontal="center" vertical="center" wrapText="1"/>
      <protection locked="0"/>
    </xf>
    <xf numFmtId="0" fontId="2" fillId="0" borderId="29" xfId="0" applyFont="1" applyBorder="1" applyAlignment="1" applyProtection="1">
      <alignment horizontal="center" vertical="center" wrapText="1"/>
      <protection locked="0"/>
    </xf>
    <xf numFmtId="0" fontId="2" fillId="0" borderId="36" xfId="0" applyFont="1" applyBorder="1" applyAlignment="1" applyProtection="1">
      <alignment horizontal="center" vertical="center" wrapText="1"/>
      <protection locked="0"/>
    </xf>
    <xf numFmtId="0" fontId="2" fillId="3" borderId="29" xfId="0" applyFont="1" applyFill="1" applyBorder="1" applyAlignment="1" applyProtection="1">
      <alignment horizontal="center" vertical="center" wrapText="1"/>
      <protection locked="0"/>
    </xf>
    <xf numFmtId="2" fontId="2" fillId="0" borderId="29" xfId="0" applyNumberFormat="1" applyFont="1" applyBorder="1" applyAlignment="1" applyProtection="1">
      <alignment horizontal="center" vertical="center" wrapText="1"/>
      <protection locked="0"/>
    </xf>
    <xf numFmtId="0" fontId="6" fillId="3" borderId="36" xfId="0" applyFont="1" applyFill="1" applyBorder="1" applyAlignment="1" applyProtection="1">
      <alignment horizontal="center" vertical="center" wrapText="1"/>
      <protection locked="0"/>
    </xf>
    <xf numFmtId="14" fontId="2" fillId="0" borderId="29" xfId="0" applyNumberFormat="1" applyFont="1" applyBorder="1" applyAlignment="1" applyProtection="1">
      <alignment horizontal="center" vertical="center" wrapText="1"/>
      <protection locked="0"/>
    </xf>
    <xf numFmtId="0" fontId="2" fillId="0" borderId="21" xfId="0" applyFont="1" applyBorder="1" applyAlignment="1" applyProtection="1">
      <alignment horizontal="center" vertical="center" wrapText="1"/>
      <protection locked="0"/>
    </xf>
    <xf numFmtId="0" fontId="2" fillId="0" borderId="0" xfId="0" applyFont="1" applyAlignment="1">
      <alignment horizontal="center" vertical="top" wrapText="1"/>
    </xf>
    <xf numFmtId="0" fontId="16" fillId="0" borderId="0" xfId="0" applyFont="1" applyAlignment="1">
      <alignment horizontal="left" vertical="top"/>
    </xf>
    <xf numFmtId="49" fontId="2" fillId="0" borderId="0" xfId="0" applyNumberFormat="1" applyFont="1" applyAlignment="1">
      <alignment vertical="top"/>
    </xf>
    <xf numFmtId="0" fontId="17"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17" fillId="0" borderId="50" xfId="0" applyFont="1" applyBorder="1" applyAlignment="1">
      <alignment horizontal="center" vertical="center" wrapText="1"/>
    </xf>
    <xf numFmtId="0" fontId="17" fillId="0" borderId="51" xfId="0" applyFont="1" applyBorder="1" applyAlignment="1">
      <alignment horizontal="center" vertical="center" wrapText="1"/>
    </xf>
    <xf numFmtId="0" fontId="0" fillId="17" borderId="50" xfId="0" applyFill="1" applyBorder="1" applyAlignment="1">
      <alignment horizontal="center" vertical="center" wrapText="1"/>
    </xf>
    <xf numFmtId="0" fontId="0" fillId="17" borderId="51" xfId="0" applyFill="1" applyBorder="1" applyAlignment="1">
      <alignment horizontal="center" vertical="center" wrapText="1"/>
    </xf>
    <xf numFmtId="0" fontId="0" fillId="0" borderId="0" xfId="0" applyAlignment="1">
      <alignment vertical="center" wrapText="1"/>
    </xf>
    <xf numFmtId="0" fontId="2" fillId="0" borderId="0" xfId="0" applyFont="1" applyAlignment="1" applyProtection="1">
      <alignment horizontal="left"/>
      <protection locked="0"/>
    </xf>
    <xf numFmtId="0" fontId="2" fillId="3" borderId="38" xfId="0" applyFont="1" applyFill="1" applyBorder="1" applyAlignment="1" applyProtection="1">
      <alignment horizontal="center" vertical="center" wrapText="1"/>
      <protection locked="0"/>
    </xf>
    <xf numFmtId="0" fontId="2" fillId="0" borderId="38" xfId="0" applyFont="1" applyBorder="1" applyAlignment="1" applyProtection="1">
      <alignment horizontal="center" vertical="center" wrapText="1"/>
      <protection locked="0"/>
    </xf>
    <xf numFmtId="0" fontId="2" fillId="3" borderId="21" xfId="0" applyFont="1" applyFill="1" applyBorder="1" applyAlignment="1" applyProtection="1">
      <alignment horizontal="center" vertical="center" wrapText="1"/>
      <protection locked="0"/>
    </xf>
    <xf numFmtId="2" fontId="2" fillId="0" borderId="21" xfId="0" applyNumberFormat="1" applyFont="1" applyBorder="1" applyAlignment="1" applyProtection="1">
      <alignment horizontal="center" vertical="center" wrapText="1"/>
      <protection locked="0"/>
    </xf>
    <xf numFmtId="0" fontId="6" fillId="3" borderId="38" xfId="0" applyFont="1" applyFill="1" applyBorder="1" applyAlignment="1" applyProtection="1">
      <alignment horizontal="center" vertical="center" wrapText="1"/>
      <protection locked="0"/>
    </xf>
    <xf numFmtId="14" fontId="2" fillId="0" borderId="21" xfId="0" applyNumberFormat="1" applyFont="1" applyBorder="1" applyAlignment="1" applyProtection="1">
      <alignment horizontal="center" vertical="center" wrapText="1"/>
      <protection locked="0"/>
    </xf>
    <xf numFmtId="0" fontId="2" fillId="2" borderId="31" xfId="0" applyFont="1" applyFill="1" applyBorder="1" applyAlignment="1" applyProtection="1">
      <alignment vertical="top" wrapText="1"/>
      <protection locked="0"/>
    </xf>
    <xf numFmtId="0" fontId="2" fillId="2" borderId="31" xfId="0" applyFont="1" applyFill="1" applyBorder="1" applyAlignment="1" applyProtection="1">
      <alignment horizontal="left" vertical="top" wrapText="1"/>
      <protection locked="0"/>
    </xf>
    <xf numFmtId="164" fontId="2" fillId="2" borderId="31" xfId="0" applyNumberFormat="1" applyFont="1" applyFill="1" applyBorder="1" applyAlignment="1" applyProtection="1">
      <alignment vertical="top" wrapText="1"/>
      <protection locked="0"/>
    </xf>
    <xf numFmtId="0" fontId="2" fillId="2" borderId="44" xfId="0" applyFont="1" applyFill="1" applyBorder="1" applyAlignment="1" applyProtection="1">
      <alignment horizontal="left" vertical="top" wrapText="1"/>
      <protection locked="0"/>
    </xf>
    <xf numFmtId="14" fontId="2" fillId="2" borderId="54" xfId="0" applyNumberFormat="1" applyFont="1" applyFill="1" applyBorder="1" applyAlignment="1" applyProtection="1">
      <alignment horizontal="left" vertical="top" wrapText="1"/>
      <protection locked="0"/>
    </xf>
    <xf numFmtId="0" fontId="4" fillId="0" borderId="0" xfId="0" applyFont="1" applyAlignment="1">
      <alignment wrapText="1"/>
    </xf>
    <xf numFmtId="0" fontId="4" fillId="0" borderId="0" xfId="0" applyFont="1" applyAlignment="1">
      <alignment vertical="top" wrapText="1"/>
    </xf>
    <xf numFmtId="0" fontId="4" fillId="0" borderId="0" xfId="0" applyFont="1" applyAlignment="1">
      <alignment horizontal="right" vertical="top"/>
    </xf>
    <xf numFmtId="0" fontId="15" fillId="0" borderId="0" xfId="0" applyFont="1" applyAlignment="1">
      <alignment vertical="top" wrapText="1"/>
    </xf>
    <xf numFmtId="0" fontId="16" fillId="0" borderId="0" xfId="0" applyFont="1" applyAlignment="1">
      <alignment horizontal="left" vertical="top" indent="2"/>
    </xf>
    <xf numFmtId="0" fontId="2" fillId="0" borderId="0" xfId="0" applyFont="1" applyAlignment="1">
      <alignment horizontal="left" vertical="top" wrapText="1" indent="5"/>
    </xf>
    <xf numFmtId="0" fontId="16" fillId="0" borderId="43" xfId="0" applyFont="1" applyBorder="1" applyAlignment="1">
      <alignment horizontal="left" vertical="top" indent="2"/>
    </xf>
    <xf numFmtId="0" fontId="27" fillId="0" borderId="45" xfId="0" applyFont="1" applyBorder="1" applyAlignment="1">
      <alignment horizontal="center"/>
    </xf>
    <xf numFmtId="0" fontId="27" fillId="0" borderId="43" xfId="0" applyFont="1" applyBorder="1" applyAlignment="1">
      <alignment horizontal="left" vertical="top" wrapText="1" indent="2"/>
    </xf>
    <xf numFmtId="0" fontId="27" fillId="0" borderId="43" xfId="0" applyFont="1" applyBorder="1" applyAlignment="1">
      <alignment horizontal="left" wrapText="1" indent="2"/>
    </xf>
    <xf numFmtId="0" fontId="27" fillId="0" borderId="0" xfId="0" applyFont="1" applyAlignment="1">
      <alignment horizontal="center" wrapText="1"/>
    </xf>
    <xf numFmtId="0" fontId="27" fillId="0" borderId="47" xfId="0" applyFont="1" applyBorder="1" applyAlignment="1">
      <alignment horizontal="center" wrapText="1"/>
    </xf>
    <xf numFmtId="0" fontId="4" fillId="0" borderId="0" xfId="0" applyFont="1"/>
    <xf numFmtId="0" fontId="5" fillId="0" borderId="0" xfId="0" applyFont="1" applyAlignment="1">
      <alignment vertical="top" wrapText="1"/>
    </xf>
    <xf numFmtId="0" fontId="21" fillId="0" borderId="0" xfId="0" applyFont="1" applyAlignment="1">
      <alignment horizontal="center" vertical="center" wrapText="1"/>
    </xf>
    <xf numFmtId="0" fontId="20" fillId="0" borderId="2" xfId="0" applyFont="1" applyBorder="1" applyAlignment="1">
      <alignment horizontal="center" vertical="center" wrapText="1"/>
    </xf>
    <xf numFmtId="0" fontId="20" fillId="17" borderId="64" xfId="0" applyFont="1" applyFill="1" applyBorder="1" applyAlignment="1">
      <alignment horizontal="center" vertical="center" wrapText="1"/>
    </xf>
    <xf numFmtId="0" fontId="20" fillId="17" borderId="65" xfId="0" applyFont="1" applyFill="1" applyBorder="1" applyAlignment="1">
      <alignment horizontal="center" vertical="center" wrapText="1"/>
    </xf>
    <xf numFmtId="0" fontId="0" fillId="0" borderId="0" xfId="0" applyAlignment="1">
      <alignment vertical="center"/>
    </xf>
    <xf numFmtId="0" fontId="0" fillId="0" borderId="1" xfId="0" applyBorder="1" applyAlignment="1">
      <alignment horizontal="center" vertical="center" wrapText="1"/>
    </xf>
    <xf numFmtId="0" fontId="2" fillId="20" borderId="14" xfId="0" applyFont="1" applyFill="1" applyBorder="1" applyAlignment="1">
      <alignment wrapText="1"/>
    </xf>
    <xf numFmtId="0" fontId="0" fillId="2" borderId="1" xfId="0" applyFill="1" applyBorder="1" applyAlignment="1">
      <alignment horizontal="center" vertical="center" wrapText="1"/>
    </xf>
    <xf numFmtId="0" fontId="24" fillId="0" borderId="0" xfId="0" applyFont="1" applyAlignment="1">
      <alignment vertical="center"/>
    </xf>
    <xf numFmtId="14" fontId="2" fillId="0" borderId="0" xfId="0" applyNumberFormat="1" applyFont="1"/>
    <xf numFmtId="0" fontId="2" fillId="0" borderId="0" xfId="0" applyFont="1" applyAlignment="1">
      <alignment wrapText="1"/>
    </xf>
    <xf numFmtId="0" fontId="2" fillId="0" borderId="0" xfId="0" applyFont="1" applyAlignment="1">
      <alignment horizontal="left"/>
    </xf>
    <xf numFmtId="0" fontId="7" fillId="0" borderId="0" xfId="0" applyFont="1" applyAlignment="1">
      <alignment vertical="center"/>
    </xf>
    <xf numFmtId="0" fontId="7" fillId="0" borderId="0" xfId="0" applyFont="1" applyAlignment="1">
      <alignment horizontal="left" vertical="center"/>
    </xf>
    <xf numFmtId="0" fontId="5" fillId="13" borderId="29" xfId="0" applyFont="1" applyFill="1" applyBorder="1" applyAlignment="1">
      <alignment horizontal="center" vertical="center" wrapText="1"/>
    </xf>
    <xf numFmtId="0" fontId="5" fillId="8" borderId="29" xfId="0" applyFont="1" applyFill="1" applyBorder="1" applyAlignment="1">
      <alignment horizontal="center" vertical="center" wrapText="1"/>
    </xf>
    <xf numFmtId="0" fontId="5" fillId="14" borderId="36" xfId="0" applyFont="1" applyFill="1" applyBorder="1" applyAlignment="1">
      <alignment horizontal="center" vertical="center" wrapText="1"/>
    </xf>
    <xf numFmtId="0" fontId="5" fillId="6" borderId="29" xfId="0" applyFont="1" applyFill="1" applyBorder="1" applyAlignment="1">
      <alignment horizontal="center" vertical="center" wrapText="1"/>
    </xf>
    <xf numFmtId="14" fontId="5" fillId="6" borderId="29" xfId="0" applyNumberFormat="1" applyFont="1" applyFill="1" applyBorder="1" applyAlignment="1">
      <alignment horizontal="center" vertical="center" wrapText="1"/>
    </xf>
    <xf numFmtId="0" fontId="6" fillId="0" borderId="0" xfId="0" applyFont="1" applyAlignment="1">
      <alignment vertical="center" wrapText="1"/>
    </xf>
    <xf numFmtId="0" fontId="6" fillId="18" borderId="0" xfId="0" applyFont="1" applyFill="1" applyAlignment="1">
      <alignment vertical="center" wrapText="1"/>
    </xf>
    <xf numFmtId="0" fontId="6" fillId="18" borderId="0" xfId="0" applyFont="1" applyFill="1" applyAlignment="1">
      <alignment horizontal="left" vertical="center"/>
    </xf>
    <xf numFmtId="0" fontId="2" fillId="0" borderId="30" xfId="0" applyFont="1" applyBorder="1" applyAlignment="1">
      <alignment horizontal="center" vertical="center" wrapText="1"/>
    </xf>
    <xf numFmtId="1" fontId="2" fillId="0" borderId="30" xfId="0" applyNumberFormat="1" applyFont="1" applyBorder="1" applyAlignment="1">
      <alignment horizontal="center" vertical="center" wrapText="1"/>
    </xf>
    <xf numFmtId="14" fontId="2" fillId="2" borderId="31" xfId="0" applyNumberFormat="1" applyFont="1" applyFill="1" applyBorder="1" applyAlignment="1" applyProtection="1">
      <alignment horizontal="center" vertical="top" wrapText="1"/>
      <protection locked="0"/>
    </xf>
    <xf numFmtId="0" fontId="2" fillId="2" borderId="67" xfId="0" applyFont="1" applyFill="1" applyBorder="1" applyAlignment="1" applyProtection="1">
      <alignment vertical="top" wrapText="1"/>
      <protection locked="0"/>
    </xf>
    <xf numFmtId="0" fontId="2" fillId="2" borderId="68" xfId="0" applyFont="1" applyFill="1" applyBorder="1" applyAlignment="1" applyProtection="1">
      <alignment horizontal="left" vertical="top" wrapText="1"/>
      <protection locked="0"/>
    </xf>
    <xf numFmtId="0" fontId="5" fillId="0" borderId="0" xfId="0" applyFont="1" applyAlignment="1">
      <alignment horizontal="left" vertical="top"/>
    </xf>
    <xf numFmtId="0" fontId="3" fillId="0" borderId="0" xfId="0" applyFont="1" applyAlignment="1">
      <alignment horizontal="left" vertical="top" wrapText="1"/>
    </xf>
    <xf numFmtId="0" fontId="5" fillId="7" borderId="69" xfId="0" applyFont="1" applyFill="1" applyBorder="1" applyAlignment="1">
      <alignment horizontal="center" vertical="center" wrapText="1"/>
    </xf>
    <xf numFmtId="0" fontId="5" fillId="0" borderId="70" xfId="0" applyFont="1" applyBorder="1" applyAlignment="1">
      <alignment horizontal="center" vertical="center" wrapText="1"/>
    </xf>
    <xf numFmtId="0" fontId="5" fillId="7" borderId="30" xfId="0" applyFont="1" applyFill="1" applyBorder="1" applyAlignment="1">
      <alignment horizontal="center" vertical="center" wrapText="1"/>
    </xf>
    <xf numFmtId="0" fontId="5" fillId="7" borderId="70" xfId="0" applyFont="1" applyFill="1" applyBorder="1" applyAlignment="1">
      <alignment horizontal="center" vertical="center" wrapText="1"/>
    </xf>
    <xf numFmtId="0" fontId="5" fillId="13" borderId="69" xfId="0" applyFont="1" applyFill="1" applyBorder="1" applyAlignment="1">
      <alignment horizontal="center" vertical="center" wrapText="1"/>
    </xf>
    <xf numFmtId="0" fontId="5" fillId="13" borderId="37" xfId="0" applyFont="1" applyFill="1" applyBorder="1" applyAlignment="1">
      <alignment horizontal="center" vertical="center" wrapText="1"/>
    </xf>
    <xf numFmtId="0" fontId="5" fillId="13" borderId="30" xfId="0" applyFont="1" applyFill="1" applyBorder="1" applyAlignment="1">
      <alignment horizontal="center" vertical="center" wrapText="1"/>
    </xf>
    <xf numFmtId="0" fontId="5" fillId="8" borderId="30" xfId="0" applyFont="1" applyFill="1" applyBorder="1" applyAlignment="1">
      <alignment horizontal="center" vertical="center" wrapText="1"/>
    </xf>
    <xf numFmtId="0" fontId="5" fillId="14" borderId="69" xfId="0" applyFont="1" applyFill="1" applyBorder="1" applyAlignment="1">
      <alignment horizontal="center" vertical="center" wrapText="1"/>
    </xf>
    <xf numFmtId="0" fontId="5" fillId="6" borderId="30" xfId="0" applyFont="1" applyFill="1" applyBorder="1" applyAlignment="1">
      <alignment horizontal="center" vertical="center" wrapText="1"/>
    </xf>
    <xf numFmtId="14" fontId="5" fillId="6" borderId="30" xfId="0" applyNumberFormat="1" applyFont="1" applyFill="1" applyBorder="1" applyAlignment="1">
      <alignment horizontal="center" vertical="center" wrapText="1"/>
    </xf>
    <xf numFmtId="0" fontId="5" fillId="0" borderId="72" xfId="0" applyFont="1" applyBorder="1" applyAlignment="1">
      <alignment horizontal="center" vertical="center" wrapText="1"/>
    </xf>
    <xf numFmtId="0" fontId="30" fillId="0" borderId="0" xfId="0" applyFont="1" applyAlignment="1">
      <alignment vertical="center"/>
    </xf>
    <xf numFmtId="0" fontId="30" fillId="7" borderId="26" xfId="0" applyFont="1" applyFill="1" applyBorder="1" applyAlignment="1">
      <alignment horizontal="center" vertical="center" wrapText="1"/>
    </xf>
    <xf numFmtId="0" fontId="31" fillId="13" borderId="25" xfId="0" applyFont="1" applyFill="1" applyBorder="1" applyAlignment="1">
      <alignment horizontal="center" vertical="center" wrapText="1"/>
    </xf>
    <xf numFmtId="0" fontId="31" fillId="13" borderId="28" xfId="0" applyFont="1" applyFill="1" applyBorder="1" applyAlignment="1">
      <alignment horizontal="center" vertical="center" wrapText="1"/>
    </xf>
    <xf numFmtId="0" fontId="31" fillId="8" borderId="28" xfId="0" applyFont="1" applyFill="1" applyBorder="1" applyAlignment="1">
      <alignment horizontal="center" vertical="center" wrapText="1"/>
    </xf>
    <xf numFmtId="0" fontId="30" fillId="8" borderId="28" xfId="0" applyFont="1" applyFill="1" applyBorder="1" applyAlignment="1">
      <alignment horizontal="center" vertical="center" wrapText="1"/>
    </xf>
    <xf numFmtId="0" fontId="30" fillId="8" borderId="26" xfId="0" applyFont="1" applyFill="1" applyBorder="1" applyAlignment="1">
      <alignment horizontal="center" vertical="center" wrapText="1"/>
    </xf>
    <xf numFmtId="0" fontId="31" fillId="14" borderId="25" xfId="0" applyFont="1" applyFill="1" applyBorder="1" applyAlignment="1">
      <alignment horizontal="center" vertical="center" wrapText="1"/>
    </xf>
    <xf numFmtId="0" fontId="31" fillId="6" borderId="28" xfId="0" applyFont="1" applyFill="1" applyBorder="1" applyAlignment="1">
      <alignment horizontal="center" vertical="center" wrapText="1"/>
    </xf>
    <xf numFmtId="0" fontId="30" fillId="6" borderId="28" xfId="0" applyFont="1" applyFill="1" applyBorder="1" applyAlignment="1">
      <alignment horizontal="center" vertical="center" wrapText="1"/>
    </xf>
    <xf numFmtId="14" fontId="30" fillId="6" borderId="28" xfId="0" applyNumberFormat="1" applyFont="1" applyFill="1" applyBorder="1" applyAlignment="1">
      <alignment horizontal="center" vertical="center" wrapText="1"/>
    </xf>
    <xf numFmtId="0" fontId="33" fillId="6" borderId="28" xfId="0" applyFont="1" applyFill="1" applyBorder="1" applyAlignment="1">
      <alignment horizontal="center" vertical="center" wrapText="1"/>
    </xf>
    <xf numFmtId="0" fontId="30" fillId="6" borderId="26" xfId="0" applyFont="1" applyFill="1" applyBorder="1" applyAlignment="1">
      <alignment horizontal="center" vertical="center" wrapText="1"/>
    </xf>
    <xf numFmtId="0" fontId="35" fillId="15" borderId="27" xfId="0" applyFont="1" applyFill="1" applyBorder="1" applyAlignment="1">
      <alignment horizontal="center" vertical="center" wrapText="1"/>
    </xf>
    <xf numFmtId="0" fontId="30" fillId="0" borderId="0" xfId="0" applyFont="1" applyAlignment="1">
      <alignment horizontal="left" vertical="center"/>
    </xf>
    <xf numFmtId="0" fontId="9" fillId="10" borderId="11" xfId="0" applyFont="1" applyFill="1" applyBorder="1" applyAlignment="1">
      <alignment horizontal="centerContinuous" vertical="center"/>
    </xf>
    <xf numFmtId="0" fontId="9" fillId="10" borderId="12" xfId="0" applyFont="1" applyFill="1" applyBorder="1" applyAlignment="1">
      <alignment horizontal="centerContinuous" vertical="center"/>
    </xf>
    <xf numFmtId="0" fontId="9" fillId="16" borderId="23" xfId="0" applyFont="1" applyFill="1" applyBorder="1" applyAlignment="1">
      <alignment horizontal="centerContinuous" vertical="center"/>
    </xf>
    <xf numFmtId="0" fontId="9" fillId="16" borderId="24" xfId="0" applyFont="1" applyFill="1" applyBorder="1" applyAlignment="1">
      <alignment horizontal="centerContinuous" vertical="center"/>
    </xf>
    <xf numFmtId="0" fontId="9" fillId="11" borderId="11" xfId="0" applyFont="1" applyFill="1" applyBorder="1" applyAlignment="1">
      <alignment horizontal="centerContinuous" vertical="center"/>
    </xf>
    <xf numFmtId="0" fontId="9" fillId="11" borderId="12" xfId="0" applyFont="1" applyFill="1" applyBorder="1" applyAlignment="1">
      <alignment horizontal="centerContinuous" vertical="center"/>
    </xf>
    <xf numFmtId="14" fontId="9" fillId="11" borderId="12" xfId="0" applyNumberFormat="1" applyFont="1" applyFill="1" applyBorder="1" applyAlignment="1">
      <alignment horizontal="centerContinuous" vertical="center"/>
    </xf>
    <xf numFmtId="0" fontId="9" fillId="11" borderId="13" xfId="0" applyFont="1" applyFill="1" applyBorder="1" applyAlignment="1">
      <alignment horizontal="centerContinuous" vertical="center"/>
    </xf>
    <xf numFmtId="0" fontId="9" fillId="12" borderId="22" xfId="0" applyFont="1" applyFill="1" applyBorder="1" applyAlignment="1">
      <alignment horizontal="center" vertical="center" wrapText="1"/>
    </xf>
    <xf numFmtId="0" fontId="4" fillId="0" borderId="9" xfId="0" applyFont="1" applyBorder="1" applyAlignment="1">
      <alignment horizontal="center" vertical="center" wrapText="1"/>
    </xf>
    <xf numFmtId="0" fontId="4" fillId="0" borderId="4" xfId="0" applyFont="1" applyBorder="1" applyAlignment="1">
      <alignment horizontal="center" vertical="center" wrapText="1"/>
    </xf>
    <xf numFmtId="1" fontId="4" fillId="0" borderId="8" xfId="0" applyNumberFormat="1" applyFont="1" applyBorder="1" applyAlignment="1">
      <alignment horizontal="center" vertical="center" wrapText="1"/>
    </xf>
    <xf numFmtId="0" fontId="2" fillId="2" borderId="73" xfId="0" applyFont="1" applyFill="1" applyBorder="1" applyAlignment="1" applyProtection="1">
      <alignment horizontal="left" vertical="top" wrapText="1"/>
      <protection locked="0"/>
    </xf>
    <xf numFmtId="0" fontId="16" fillId="0" borderId="75" xfId="0" applyFont="1" applyBorder="1" applyAlignment="1">
      <alignment horizontal="left" vertical="top" indent="2"/>
    </xf>
    <xf numFmtId="0" fontId="16" fillId="0" borderId="76" xfId="0" applyFont="1" applyBorder="1" applyAlignment="1">
      <alignment horizontal="left" vertical="top" indent="2"/>
    </xf>
    <xf numFmtId="0" fontId="16" fillId="0" borderId="19" xfId="0" applyFont="1" applyBorder="1" applyAlignment="1">
      <alignment horizontal="left" vertical="top" indent="2"/>
    </xf>
    <xf numFmtId="0" fontId="15" fillId="0" borderId="75" xfId="0" applyFont="1" applyBorder="1" applyAlignment="1">
      <alignment horizontal="left" vertical="top" wrapText="1" indent="2"/>
    </xf>
    <xf numFmtId="3" fontId="2" fillId="2" borderId="20" xfId="0" applyNumberFormat="1" applyFont="1" applyFill="1" applyBorder="1" applyAlignment="1" applyProtection="1">
      <alignment horizontal="right" vertical="top" wrapText="1"/>
      <protection locked="0"/>
    </xf>
    <xf numFmtId="1" fontId="2" fillId="2" borderId="31" xfId="0" applyNumberFormat="1" applyFont="1" applyFill="1" applyBorder="1" applyAlignment="1" applyProtection="1">
      <alignment horizontal="right" vertical="top" wrapText="1"/>
      <protection locked="0"/>
    </xf>
    <xf numFmtId="0" fontId="2" fillId="0" borderId="0" xfId="0" applyFont="1" applyAlignment="1">
      <alignment horizontal="left" vertical="top"/>
    </xf>
    <xf numFmtId="0" fontId="11" fillId="0" borderId="0" xfId="0" applyFont="1" applyAlignment="1">
      <alignment horizontal="left" vertical="top" wrapText="1"/>
    </xf>
    <xf numFmtId="0" fontId="0" fillId="17" borderId="77" xfId="0" applyFill="1" applyBorder="1" applyAlignment="1">
      <alignment horizontal="center" vertical="center" wrapText="1"/>
    </xf>
    <xf numFmtId="0" fontId="0" fillId="17" borderId="78" xfId="0" applyFill="1" applyBorder="1" applyAlignment="1">
      <alignment horizontal="center" vertical="center" wrapText="1"/>
    </xf>
    <xf numFmtId="0" fontId="12" fillId="0" borderId="0" xfId="0" applyFont="1" applyAlignment="1">
      <alignment horizontal="left" vertical="top" wrapText="1"/>
    </xf>
    <xf numFmtId="0" fontId="4" fillId="0" borderId="0" xfId="0" applyFont="1" applyAlignment="1">
      <alignment horizontal="center" vertical="center"/>
    </xf>
    <xf numFmtId="0" fontId="4" fillId="0" borderId="0" xfId="0" applyFont="1" applyAlignment="1">
      <alignment horizontal="left" vertical="center" wrapText="1"/>
    </xf>
    <xf numFmtId="0" fontId="6" fillId="0" borderId="0" xfId="0" applyFont="1" applyAlignment="1">
      <alignment vertical="top" wrapText="1"/>
    </xf>
    <xf numFmtId="0" fontId="40" fillId="0" borderId="0" xfId="0" applyFont="1"/>
    <xf numFmtId="0" fontId="31" fillId="21" borderId="25" xfId="0" applyFont="1" applyFill="1" applyBorder="1" applyAlignment="1">
      <alignment horizontal="center" vertical="center" wrapText="1"/>
    </xf>
    <xf numFmtId="0" fontId="5" fillId="21" borderId="37" xfId="0" applyFont="1" applyFill="1" applyBorder="1" applyAlignment="1">
      <alignment horizontal="center" vertical="center" wrapText="1"/>
    </xf>
    <xf numFmtId="0" fontId="5" fillId="21" borderId="69" xfId="0" applyFont="1" applyFill="1" applyBorder="1" applyAlignment="1">
      <alignment horizontal="center" vertical="center" wrapText="1"/>
    </xf>
    <xf numFmtId="0" fontId="5" fillId="8" borderId="70" xfId="0" applyFont="1" applyFill="1" applyBorder="1" applyAlignment="1">
      <alignment horizontal="center" vertical="center" wrapText="1"/>
    </xf>
    <xf numFmtId="0" fontId="5" fillId="13" borderId="36" xfId="0" applyFont="1" applyFill="1" applyBorder="1" applyAlignment="1">
      <alignment horizontal="center" vertical="center" wrapText="1"/>
    </xf>
    <xf numFmtId="0" fontId="30" fillId="7" borderId="27" xfId="0" applyFont="1" applyFill="1" applyBorder="1" applyAlignment="1">
      <alignment horizontal="center" vertical="center" wrapText="1"/>
    </xf>
    <xf numFmtId="0" fontId="5" fillId="7" borderId="71" xfId="0" applyFont="1" applyFill="1" applyBorder="1" applyAlignment="1">
      <alignment horizontal="center" vertical="center" wrapText="1"/>
    </xf>
    <xf numFmtId="0" fontId="5" fillId="15" borderId="71" xfId="0" applyFont="1" applyFill="1" applyBorder="1" applyAlignment="1">
      <alignment horizontal="center" vertical="center" wrapText="1"/>
    </xf>
    <xf numFmtId="0" fontId="5" fillId="15" borderId="79" xfId="0" applyFont="1" applyFill="1" applyBorder="1" applyAlignment="1">
      <alignment horizontal="center" vertical="center" wrapText="1"/>
    </xf>
    <xf numFmtId="0" fontId="2" fillId="3" borderId="71" xfId="0" applyFont="1" applyFill="1" applyBorder="1" applyAlignment="1">
      <alignment horizontal="center" vertical="center" wrapText="1"/>
    </xf>
    <xf numFmtId="0" fontId="2" fillId="0" borderId="0" xfId="0" applyFont="1" applyAlignment="1">
      <alignment horizontal="left" vertical="top" wrapText="1"/>
    </xf>
    <xf numFmtId="0" fontId="4" fillId="0" borderId="0" xfId="0" applyFont="1" applyAlignment="1">
      <alignment horizontal="left" vertical="top"/>
    </xf>
    <xf numFmtId="0" fontId="15" fillId="0" borderId="0" xfId="0" applyFont="1" applyAlignment="1">
      <alignment horizontal="left" vertical="top" wrapText="1"/>
    </xf>
    <xf numFmtId="0" fontId="4" fillId="0" borderId="0" xfId="0" applyFont="1" applyAlignment="1">
      <alignment vertical="top"/>
    </xf>
    <xf numFmtId="0" fontId="0" fillId="0" borderId="0" xfId="0" applyAlignment="1">
      <alignment vertical="top"/>
    </xf>
    <xf numFmtId="0" fontId="2" fillId="2" borderId="17" xfId="0" applyFont="1" applyFill="1" applyBorder="1" applyAlignment="1" applyProtection="1">
      <alignment horizontal="left" vertical="top" wrapText="1"/>
      <protection locked="0"/>
    </xf>
    <xf numFmtId="0" fontId="15" fillId="0" borderId="0" xfId="0" applyFont="1" applyAlignment="1">
      <alignment horizontal="left" vertical="top"/>
    </xf>
    <xf numFmtId="0" fontId="42" fillId="18" borderId="0" xfId="0" applyFont="1" applyFill="1"/>
    <xf numFmtId="0" fontId="20" fillId="18" borderId="0" xfId="0" applyFont="1" applyFill="1"/>
    <xf numFmtId="0" fontId="43" fillId="18" borderId="0" xfId="0" applyFont="1" applyFill="1" applyProtection="1">
      <protection locked="0"/>
    </xf>
    <xf numFmtId="14" fontId="0" fillId="0" borderId="0" xfId="0" applyNumberFormat="1"/>
    <xf numFmtId="0" fontId="17" fillId="18" borderId="0" xfId="0" applyFont="1" applyFill="1" applyAlignment="1">
      <alignment vertical="center" wrapText="1"/>
    </xf>
    <xf numFmtId="0" fontId="22" fillId="7" borderId="48" xfId="0" applyFont="1" applyFill="1" applyBorder="1" applyAlignment="1">
      <alignment vertical="center" wrapText="1"/>
    </xf>
    <xf numFmtId="0" fontId="22" fillId="7" borderId="80" xfId="0" applyFont="1" applyFill="1" applyBorder="1" applyAlignment="1">
      <alignment vertical="center" wrapText="1"/>
    </xf>
    <xf numFmtId="0" fontId="22" fillId="7" borderId="49" xfId="0" applyFont="1" applyFill="1" applyBorder="1" applyAlignment="1">
      <alignment vertical="center" wrapText="1"/>
    </xf>
    <xf numFmtId="0" fontId="18" fillId="0" borderId="50" xfId="0" applyFont="1" applyBorder="1" applyAlignment="1">
      <alignment horizontal="center" vertical="center" wrapText="1"/>
    </xf>
    <xf numFmtId="0" fontId="21" fillId="0" borderId="50" xfId="0" applyFont="1" applyBorder="1" applyAlignment="1">
      <alignment vertical="center" wrapText="1"/>
    </xf>
    <xf numFmtId="0" fontId="21" fillId="0" borderId="64" xfId="0" applyFont="1" applyBorder="1" applyAlignment="1">
      <alignment vertical="center" wrapText="1"/>
    </xf>
    <xf numFmtId="0" fontId="0" fillId="0" borderId="81" xfId="0" applyBorder="1" applyAlignment="1">
      <alignment horizontal="center" vertical="center" wrapText="1"/>
    </xf>
    <xf numFmtId="0" fontId="29" fillId="0" borderId="64" xfId="0" applyFont="1" applyBorder="1" applyAlignment="1">
      <alignment horizontal="center" vertical="center" wrapText="1"/>
    </xf>
    <xf numFmtId="3" fontId="0" fillId="17" borderId="81" xfId="0" applyNumberFormat="1" applyFill="1" applyBorder="1" applyAlignment="1">
      <alignment horizontal="center" vertical="center" wrapText="1"/>
    </xf>
    <xf numFmtId="0" fontId="18" fillId="0" borderId="52" xfId="0" applyFont="1" applyBorder="1" applyAlignment="1">
      <alignment horizontal="center" vertical="center" wrapText="1"/>
    </xf>
    <xf numFmtId="0" fontId="22" fillId="7" borderId="83" xfId="0" applyFont="1" applyFill="1" applyBorder="1" applyAlignment="1">
      <alignment vertical="center"/>
    </xf>
    <xf numFmtId="0" fontId="22" fillId="7" borderId="84" xfId="0" applyFont="1" applyFill="1" applyBorder="1" applyAlignment="1">
      <alignment vertical="center"/>
    </xf>
    <xf numFmtId="0" fontId="22" fillId="7" borderId="85" xfId="0" applyFont="1" applyFill="1" applyBorder="1" applyAlignment="1">
      <alignment vertical="center"/>
    </xf>
    <xf numFmtId="0" fontId="22" fillId="0" borderId="69" xfId="0" applyFont="1" applyBorder="1" applyAlignment="1">
      <alignment horizontal="left" vertical="center"/>
    </xf>
    <xf numFmtId="0" fontId="0" fillId="0" borderId="86" xfId="0" applyBorder="1" applyAlignment="1">
      <alignment vertical="center"/>
    </xf>
    <xf numFmtId="0" fontId="18" fillId="0" borderId="87" xfId="0" applyFont="1" applyBorder="1" applyAlignment="1">
      <alignment horizontal="center" vertical="center" wrapText="1"/>
    </xf>
    <xf numFmtId="0" fontId="20" fillId="0" borderId="88" xfId="0" applyFont="1" applyBorder="1" applyAlignment="1">
      <alignment horizontal="center" vertical="center"/>
    </xf>
    <xf numFmtId="0" fontId="21" fillId="0" borderId="87" xfId="0" applyFont="1" applyBorder="1" applyAlignment="1">
      <alignment vertical="center" wrapText="1"/>
    </xf>
    <xf numFmtId="0" fontId="21" fillId="0" borderId="88" xfId="0" applyFont="1" applyBorder="1" applyAlignment="1">
      <alignment vertical="center"/>
    </xf>
    <xf numFmtId="14" fontId="21" fillId="0" borderId="88" xfId="0" applyNumberFormat="1" applyFont="1" applyBorder="1" applyAlignment="1">
      <alignment vertical="center"/>
    </xf>
    <xf numFmtId="0" fontId="21" fillId="0" borderId="89" xfId="0" applyFont="1" applyBorder="1" applyAlignment="1">
      <alignment vertical="center" wrapText="1"/>
    </xf>
    <xf numFmtId="2" fontId="21" fillId="0" borderId="88" xfId="0" applyNumberFormat="1" applyFont="1" applyBorder="1" applyAlignment="1">
      <alignment vertical="center"/>
    </xf>
    <xf numFmtId="0" fontId="0" fillId="0" borderId="69" xfId="0" applyBorder="1" applyAlignment="1">
      <alignment vertical="center" wrapText="1"/>
    </xf>
    <xf numFmtId="0" fontId="0" fillId="0" borderId="50" xfId="0" applyBorder="1" applyAlignment="1">
      <alignment vertical="center" wrapText="1"/>
    </xf>
    <xf numFmtId="0" fontId="19" fillId="0" borderId="87" xfId="0" applyFont="1" applyBorder="1" applyAlignment="1">
      <alignment horizontal="left" vertical="center" wrapText="1"/>
    </xf>
    <xf numFmtId="0" fontId="20" fillId="0" borderId="90" xfId="0" applyFont="1" applyBorder="1" applyAlignment="1">
      <alignment horizontal="center" vertical="center" wrapText="1"/>
    </xf>
    <xf numFmtId="0" fontId="17" fillId="0" borderId="88" xfId="0" applyFont="1" applyBorder="1" applyAlignment="1">
      <alignment vertical="center"/>
    </xf>
    <xf numFmtId="0" fontId="0" fillId="0" borderId="91" xfId="0" applyBorder="1" applyAlignment="1">
      <alignment vertical="center"/>
    </xf>
    <xf numFmtId="0" fontId="0" fillId="0" borderId="88" xfId="0" applyBorder="1" applyAlignment="1">
      <alignment vertical="center"/>
    </xf>
    <xf numFmtId="0" fontId="0" fillId="0" borderId="92" xfId="0" applyBorder="1" applyAlignment="1">
      <alignment vertical="center"/>
    </xf>
    <xf numFmtId="1" fontId="0" fillId="17" borderId="50" xfId="0" applyNumberFormat="1" applyFill="1" applyBorder="1" applyAlignment="1">
      <alignment horizontal="center" vertical="center" wrapText="1"/>
    </xf>
    <xf numFmtId="1" fontId="0" fillId="17" borderId="51" xfId="0" applyNumberFormat="1" applyFill="1" applyBorder="1" applyAlignment="1">
      <alignment horizontal="center" vertical="center" wrapText="1"/>
    </xf>
    <xf numFmtId="1" fontId="0" fillId="17" borderId="64" xfId="0" applyNumberFormat="1" applyFill="1" applyBorder="1" applyAlignment="1">
      <alignment horizontal="center" vertical="center" wrapText="1"/>
    </xf>
    <xf numFmtId="1" fontId="0" fillId="17" borderId="65" xfId="0" applyNumberFormat="1" applyFill="1" applyBorder="1" applyAlignment="1">
      <alignment horizontal="center" vertical="center" wrapText="1"/>
    </xf>
    <xf numFmtId="0" fontId="0" fillId="0" borderId="90" xfId="0" applyBorder="1" applyAlignment="1">
      <alignment vertical="center" wrapText="1"/>
    </xf>
    <xf numFmtId="0" fontId="22" fillId="7" borderId="83" xfId="0" applyFont="1" applyFill="1" applyBorder="1" applyAlignment="1">
      <alignment vertical="center" wrapText="1"/>
    </xf>
    <xf numFmtId="0" fontId="22" fillId="7" borderId="84" xfId="0" applyFont="1" applyFill="1" applyBorder="1" applyAlignment="1">
      <alignment vertical="center" wrapText="1"/>
    </xf>
    <xf numFmtId="0" fontId="22" fillId="7" borderId="85" xfId="0" applyFont="1" applyFill="1" applyBorder="1" applyAlignment="1">
      <alignment vertical="center" wrapText="1"/>
    </xf>
    <xf numFmtId="0" fontId="21" fillId="0" borderId="88" xfId="0" applyFont="1" applyBorder="1" applyAlignment="1">
      <alignment vertical="center" wrapText="1"/>
    </xf>
    <xf numFmtId="0" fontId="21" fillId="0" borderId="92" xfId="0" applyFont="1" applyBorder="1" applyAlignment="1">
      <alignment vertical="center" wrapText="1"/>
    </xf>
    <xf numFmtId="0" fontId="0" fillId="17" borderId="64" xfId="0" applyFill="1" applyBorder="1" applyAlignment="1">
      <alignment horizontal="center" vertical="center" wrapText="1"/>
    </xf>
    <xf numFmtId="0" fontId="0" fillId="17" borderId="65" xfId="0" applyFill="1" applyBorder="1" applyAlignment="1">
      <alignment horizontal="center" vertical="center" wrapText="1"/>
    </xf>
    <xf numFmtId="0" fontId="21" fillId="0" borderId="90" xfId="0" applyFont="1" applyBorder="1" applyAlignment="1">
      <alignment vertical="center" wrapText="1"/>
    </xf>
    <xf numFmtId="0" fontId="0" fillId="2" borderId="2" xfId="0" applyFill="1" applyBorder="1" applyAlignment="1">
      <alignment horizontal="center" vertical="center" wrapText="1"/>
    </xf>
    <xf numFmtId="0" fontId="20" fillId="0" borderId="50" xfId="0" applyFont="1" applyBorder="1" applyAlignment="1">
      <alignment vertical="center" wrapText="1"/>
    </xf>
    <xf numFmtId="0" fontId="0" fillId="0" borderId="64" xfId="0" applyBorder="1" applyAlignment="1">
      <alignment vertical="center" wrapText="1"/>
    </xf>
    <xf numFmtId="0" fontId="21" fillId="5" borderId="1" xfId="0" applyFont="1" applyFill="1" applyBorder="1" applyAlignment="1">
      <alignment horizontal="center" vertical="center" wrapText="1"/>
    </xf>
    <xf numFmtId="0" fontId="21" fillId="5" borderId="2" xfId="0" applyFont="1" applyFill="1" applyBorder="1" applyAlignment="1">
      <alignment horizontal="center" vertical="center" wrapText="1"/>
    </xf>
    <xf numFmtId="0" fontId="21" fillId="5" borderId="81" xfId="0" applyFont="1" applyFill="1" applyBorder="1" applyAlignment="1">
      <alignment horizontal="center" vertical="center" wrapText="1"/>
    </xf>
    <xf numFmtId="0" fontId="21" fillId="5" borderId="66" xfId="0" applyFont="1" applyFill="1" applyBorder="1" applyAlignment="1">
      <alignment horizontal="center" vertical="center" wrapText="1"/>
    </xf>
    <xf numFmtId="0" fontId="2" fillId="19" borderId="17" xfId="0" applyFont="1" applyFill="1" applyBorder="1" applyAlignment="1" applyProtection="1">
      <alignment horizontal="left" vertical="top" wrapText="1"/>
      <protection hidden="1"/>
    </xf>
    <xf numFmtId="1" fontId="2" fillId="19" borderId="17" xfId="0" applyNumberFormat="1" applyFont="1" applyFill="1" applyBorder="1" applyAlignment="1" applyProtection="1">
      <alignment horizontal="right" vertical="top" wrapText="1"/>
      <protection hidden="1"/>
    </xf>
    <xf numFmtId="0" fontId="2" fillId="19" borderId="17" xfId="0" applyFont="1" applyFill="1" applyBorder="1" applyAlignment="1" applyProtection="1">
      <alignment horizontal="center" vertical="top" wrapText="1"/>
      <protection hidden="1"/>
    </xf>
    <xf numFmtId="0" fontId="15" fillId="0" borderId="0" xfId="0" applyFont="1" applyAlignment="1">
      <alignment horizontal="left" vertical="top" wrapText="1"/>
    </xf>
    <xf numFmtId="0" fontId="2" fillId="19" borderId="18" xfId="0" applyFont="1" applyFill="1" applyBorder="1" applyAlignment="1" applyProtection="1">
      <alignment horizontal="center" vertical="top" wrapText="1"/>
      <protection hidden="1"/>
    </xf>
    <xf numFmtId="0" fontId="2" fillId="19" borderId="19" xfId="0" applyFont="1" applyFill="1" applyBorder="1" applyAlignment="1" applyProtection="1">
      <alignment horizontal="center" vertical="top" wrapText="1"/>
      <protection hidden="1"/>
    </xf>
    <xf numFmtId="0" fontId="28" fillId="0" borderId="0" xfId="0" applyFont="1" applyAlignment="1">
      <alignment horizontal="left" vertical="top"/>
    </xf>
    <xf numFmtId="0" fontId="4" fillId="0" borderId="0" xfId="0" applyFont="1" applyAlignment="1">
      <alignment horizontal="left" vertical="top"/>
    </xf>
    <xf numFmtId="0" fontId="2" fillId="2" borderId="18" xfId="0" applyFont="1" applyFill="1" applyBorder="1" applyAlignment="1" applyProtection="1">
      <alignment horizontal="left" vertical="top" wrapText="1"/>
      <protection locked="0"/>
    </xf>
    <xf numFmtId="0" fontId="2" fillId="2" borderId="63" xfId="0" applyFont="1" applyFill="1" applyBorder="1" applyAlignment="1" applyProtection="1">
      <alignment horizontal="left" vertical="top"/>
      <protection locked="0"/>
    </xf>
    <xf numFmtId="0" fontId="2" fillId="2" borderId="19" xfId="0" applyFont="1" applyFill="1" applyBorder="1" applyAlignment="1" applyProtection="1">
      <alignment horizontal="left" vertical="top"/>
      <protection locked="0"/>
    </xf>
    <xf numFmtId="0" fontId="27" fillId="0" borderId="42" xfId="0" applyFont="1" applyBorder="1" applyAlignment="1">
      <alignment horizontal="center" vertical="top" wrapText="1"/>
    </xf>
    <xf numFmtId="0" fontId="27" fillId="0" borderId="43" xfId="0" applyFont="1" applyBorder="1" applyAlignment="1">
      <alignment horizontal="center" vertical="top" wrapText="1"/>
    </xf>
    <xf numFmtId="0" fontId="2" fillId="19" borderId="17" xfId="0" applyFont="1" applyFill="1" applyBorder="1" applyAlignment="1" applyProtection="1">
      <alignment horizontal="center" vertical="top" wrapText="1"/>
      <protection hidden="1"/>
    </xf>
    <xf numFmtId="0" fontId="2" fillId="2" borderId="74" xfId="0" applyFont="1" applyFill="1" applyBorder="1" applyAlignment="1" applyProtection="1">
      <alignment horizontal="left" vertical="top" wrapText="1"/>
      <protection locked="0"/>
    </xf>
    <xf numFmtId="0" fontId="2" fillId="2" borderId="33" xfId="0" applyFont="1" applyFill="1" applyBorder="1" applyAlignment="1" applyProtection="1">
      <alignment horizontal="left" vertical="top" wrapText="1"/>
      <protection locked="0"/>
    </xf>
    <xf numFmtId="0" fontId="2" fillId="2" borderId="34" xfId="0" applyFont="1" applyFill="1" applyBorder="1" applyAlignment="1" applyProtection="1">
      <alignment horizontal="left" vertical="top" wrapText="1"/>
      <protection locked="0"/>
    </xf>
    <xf numFmtId="0" fontId="2" fillId="2" borderId="35" xfId="0" applyFont="1" applyFill="1" applyBorder="1" applyAlignment="1" applyProtection="1">
      <alignment horizontal="left" vertical="top" wrapText="1"/>
      <protection locked="0"/>
    </xf>
    <xf numFmtId="0" fontId="6" fillId="2" borderId="17" xfId="0" applyFont="1" applyFill="1" applyBorder="1" applyAlignment="1" applyProtection="1">
      <alignment horizontal="left" vertical="top" wrapText="1"/>
      <protection locked="0"/>
    </xf>
    <xf numFmtId="0" fontId="15" fillId="0" borderId="0" xfId="0" applyFont="1" applyAlignment="1">
      <alignment horizontal="left" vertical="top"/>
    </xf>
    <xf numFmtId="0" fontId="2" fillId="2" borderId="17" xfId="0" applyFont="1" applyFill="1" applyBorder="1" applyAlignment="1" applyProtection="1">
      <alignment horizontal="left" vertical="top" wrapText="1"/>
      <protection locked="0"/>
    </xf>
    <xf numFmtId="0" fontId="2" fillId="2" borderId="32" xfId="0" applyFont="1" applyFill="1" applyBorder="1" applyAlignment="1" applyProtection="1">
      <alignment horizontal="left" vertical="top" wrapText="1"/>
      <protection locked="0"/>
    </xf>
    <xf numFmtId="0" fontId="2" fillId="2" borderId="19" xfId="0" applyFont="1" applyFill="1" applyBorder="1" applyAlignment="1" applyProtection="1">
      <alignment horizontal="left" vertical="top" wrapText="1"/>
      <protection locked="0"/>
    </xf>
    <xf numFmtId="0" fontId="12" fillId="0" borderId="0" xfId="0" applyFont="1" applyAlignment="1">
      <alignment horizontal="left"/>
    </xf>
    <xf numFmtId="0" fontId="4" fillId="0" borderId="0" xfId="0" applyFont="1" applyAlignment="1">
      <alignment horizontal="left"/>
    </xf>
    <xf numFmtId="0" fontId="38" fillId="0" borderId="0" xfId="0" applyFont="1" applyAlignment="1">
      <alignment horizontal="left" vertical="top"/>
    </xf>
    <xf numFmtId="0" fontId="2" fillId="2" borderId="58" xfId="0" applyFont="1" applyFill="1" applyBorder="1" applyAlignment="1" applyProtection="1">
      <alignment horizontal="left" vertical="top" wrapText="1"/>
      <protection locked="0"/>
    </xf>
    <xf numFmtId="0" fontId="2" fillId="2" borderId="59" xfId="0" applyFont="1" applyFill="1" applyBorder="1" applyAlignment="1" applyProtection="1">
      <alignment horizontal="left" vertical="top" wrapText="1"/>
      <protection locked="0"/>
    </xf>
    <xf numFmtId="0" fontId="6" fillId="2" borderId="60" xfId="2" applyFont="1" applyFill="1" applyBorder="1" applyAlignment="1" applyProtection="1">
      <alignment horizontal="left" vertical="top" wrapText="1"/>
      <protection locked="0"/>
    </xf>
    <xf numFmtId="0" fontId="6" fillId="2" borderId="61" xfId="2" applyFont="1" applyFill="1" applyBorder="1" applyAlignment="1" applyProtection="1">
      <alignment horizontal="left" vertical="top" wrapText="1"/>
      <protection locked="0"/>
    </xf>
    <xf numFmtId="0" fontId="39" fillId="0" borderId="0" xfId="0" applyFont="1" applyAlignment="1">
      <alignment horizontal="left" vertical="top"/>
    </xf>
    <xf numFmtId="0" fontId="4" fillId="0" borderId="39" xfId="0" applyFont="1" applyBorder="1" applyAlignment="1">
      <alignment horizontal="left" vertical="top"/>
    </xf>
    <xf numFmtId="0" fontId="2" fillId="2" borderId="62" xfId="0" applyFont="1" applyFill="1" applyBorder="1" applyAlignment="1" applyProtection="1">
      <alignment horizontal="left" vertical="top" wrapText="1"/>
      <protection locked="0"/>
    </xf>
    <xf numFmtId="0" fontId="2" fillId="2" borderId="54" xfId="0" applyFont="1" applyFill="1" applyBorder="1" applyAlignment="1" applyProtection="1">
      <alignment horizontal="left" vertical="top" wrapText="1"/>
      <protection locked="0"/>
    </xf>
    <xf numFmtId="0" fontId="4" fillId="0" borderId="46" xfId="0" applyFont="1" applyBorder="1" applyAlignment="1">
      <alignment horizontal="left" vertical="top"/>
    </xf>
    <xf numFmtId="0" fontId="2" fillId="0" borderId="0" xfId="0" applyFont="1" applyAlignment="1">
      <alignment horizontal="left" vertical="top" wrapText="1"/>
    </xf>
    <xf numFmtId="0" fontId="2" fillId="2" borderId="17" xfId="0" applyFont="1" applyFill="1" applyBorder="1" applyAlignment="1" applyProtection="1">
      <alignment horizontal="left" vertical="top" shrinkToFit="1"/>
      <protection locked="0"/>
    </xf>
    <xf numFmtId="0" fontId="6" fillId="2" borderId="40" xfId="0" applyFont="1" applyFill="1" applyBorder="1" applyAlignment="1" applyProtection="1">
      <alignment horizontal="left" vertical="top" wrapText="1"/>
      <protection locked="0"/>
    </xf>
    <xf numFmtId="0" fontId="6" fillId="2" borderId="41" xfId="0" applyFont="1" applyFill="1" applyBorder="1" applyAlignment="1" applyProtection="1">
      <alignment horizontal="left" vertical="top" wrapText="1"/>
      <protection locked="0"/>
    </xf>
    <xf numFmtId="0" fontId="6" fillId="2" borderId="42" xfId="0" applyFont="1" applyFill="1" applyBorder="1" applyAlignment="1" applyProtection="1">
      <alignment horizontal="left" vertical="top" wrapText="1"/>
      <protection locked="0"/>
    </xf>
    <xf numFmtId="0" fontId="6" fillId="2" borderId="43" xfId="0" applyFont="1" applyFill="1" applyBorder="1" applyAlignment="1" applyProtection="1">
      <alignment horizontal="left" vertical="top" wrapText="1"/>
      <protection locked="0"/>
    </xf>
    <xf numFmtId="0" fontId="2" fillId="2" borderId="40" xfId="0" applyFont="1" applyFill="1" applyBorder="1" applyAlignment="1" applyProtection="1">
      <alignment horizontal="left" vertical="top" wrapText="1"/>
      <protection locked="0"/>
    </xf>
    <xf numFmtId="0" fontId="2" fillId="2" borderId="41" xfId="0" applyFont="1" applyFill="1" applyBorder="1" applyAlignment="1" applyProtection="1">
      <alignment horizontal="left" vertical="top" wrapText="1"/>
      <protection locked="0"/>
    </xf>
    <xf numFmtId="0" fontId="2" fillId="2" borderId="42" xfId="0" applyFont="1" applyFill="1" applyBorder="1" applyAlignment="1" applyProtection="1">
      <alignment horizontal="left" vertical="top" wrapText="1"/>
      <protection locked="0"/>
    </xf>
    <xf numFmtId="0" fontId="2" fillId="2" borderId="43" xfId="0" applyFont="1" applyFill="1" applyBorder="1" applyAlignment="1" applyProtection="1">
      <alignment horizontal="left" vertical="top" wrapText="1"/>
      <protection locked="0"/>
    </xf>
    <xf numFmtId="0" fontId="2" fillId="2" borderId="56" xfId="0" applyFont="1" applyFill="1" applyBorder="1" applyAlignment="1" applyProtection="1">
      <alignment horizontal="left" vertical="top" wrapText="1"/>
      <protection locked="0"/>
    </xf>
    <xf numFmtId="0" fontId="2" fillId="2" borderId="57" xfId="0" applyFont="1" applyFill="1" applyBorder="1" applyAlignment="1" applyProtection="1">
      <alignment horizontal="left" vertical="top" wrapText="1"/>
      <protection locked="0"/>
    </xf>
    <xf numFmtId="0" fontId="4" fillId="2" borderId="33" xfId="0" applyFont="1" applyFill="1" applyBorder="1" applyAlignment="1" applyProtection="1">
      <alignment horizontal="left" vertical="top" wrapText="1"/>
      <protection locked="0"/>
    </xf>
    <xf numFmtId="0" fontId="4" fillId="2" borderId="34" xfId="0" applyFont="1" applyFill="1" applyBorder="1" applyAlignment="1" applyProtection="1">
      <alignment horizontal="left" vertical="top" wrapText="1"/>
      <protection locked="0"/>
    </xf>
    <xf numFmtId="0" fontId="4" fillId="2" borderId="35" xfId="0" applyFont="1" applyFill="1" applyBorder="1" applyAlignment="1" applyProtection="1">
      <alignment horizontal="left" vertical="top" wrapText="1"/>
      <protection locked="0"/>
    </xf>
    <xf numFmtId="0" fontId="2" fillId="0" borderId="53" xfId="0" applyFont="1" applyBorder="1" applyAlignment="1">
      <alignment horizontal="left"/>
    </xf>
    <xf numFmtId="0" fontId="2" fillId="0" borderId="0" xfId="0" applyFont="1" applyAlignment="1">
      <alignment horizontal="left"/>
    </xf>
    <xf numFmtId="0" fontId="4" fillId="0" borderId="0" xfId="0" applyFont="1" applyAlignment="1">
      <alignment vertical="top"/>
    </xf>
    <xf numFmtId="0" fontId="0" fillId="0" borderId="0" xfId="0" applyAlignment="1">
      <alignment vertical="top"/>
    </xf>
    <xf numFmtId="0" fontId="2" fillId="0" borderId="0" xfId="0" applyFont="1" applyAlignment="1">
      <alignment vertical="top"/>
    </xf>
    <xf numFmtId="0" fontId="2" fillId="0" borderId="0" xfId="0" applyFont="1" applyAlignment="1">
      <alignment vertical="top" wrapText="1"/>
    </xf>
    <xf numFmtId="0" fontId="0" fillId="0" borderId="39" xfId="0" applyBorder="1" applyAlignment="1">
      <alignment vertical="top" wrapText="1"/>
    </xf>
    <xf numFmtId="0" fontId="4" fillId="0" borderId="55" xfId="0" applyFont="1" applyBorder="1" applyAlignment="1">
      <alignment horizontal="left" vertical="top"/>
    </xf>
    <xf numFmtId="0" fontId="36" fillId="0" borderId="42" xfId="0" applyFont="1" applyBorder="1" applyAlignment="1">
      <alignment horizontal="center" vertical="top" wrapText="1"/>
    </xf>
    <xf numFmtId="0" fontId="36" fillId="0" borderId="43" xfId="0" applyFont="1" applyBorder="1" applyAlignment="1">
      <alignment horizontal="center" vertical="top" wrapText="1"/>
    </xf>
    <xf numFmtId="0" fontId="17" fillId="0" borderId="1" xfId="0" applyFont="1" applyBorder="1" applyAlignment="1">
      <alignment horizontal="left" vertical="center"/>
    </xf>
    <xf numFmtId="0" fontId="17" fillId="0" borderId="51" xfId="0" applyFont="1" applyBorder="1" applyAlignment="1">
      <alignment horizontal="left" vertical="center"/>
    </xf>
    <xf numFmtId="0" fontId="0" fillId="0" borderId="1" xfId="0" applyBorder="1" applyAlignment="1">
      <alignment horizontal="left" vertical="center"/>
    </xf>
    <xf numFmtId="0" fontId="0" fillId="0" borderId="51" xfId="0" applyBorder="1" applyAlignment="1">
      <alignment horizontal="left" vertical="center"/>
    </xf>
    <xf numFmtId="0" fontId="0" fillId="0" borderId="81" xfId="0" applyBorder="1" applyAlignment="1">
      <alignment horizontal="left" vertical="center"/>
    </xf>
    <xf numFmtId="0" fontId="0" fillId="0" borderId="65" xfId="0" applyBorder="1" applyAlignment="1">
      <alignment horizontal="left" vertical="center"/>
    </xf>
    <xf numFmtId="0" fontId="22" fillId="0" borderId="48" xfId="0" applyFont="1" applyBorder="1" applyAlignment="1">
      <alignment horizontal="center" vertical="center"/>
    </xf>
    <xf numFmtId="0" fontId="22" fillId="0" borderId="49" xfId="0" applyFont="1" applyBorder="1" applyAlignment="1">
      <alignment horizontal="center" vertical="center"/>
    </xf>
    <xf numFmtId="0" fontId="22" fillId="0" borderId="48" xfId="0" applyFont="1" applyBorder="1" applyAlignment="1">
      <alignment horizontal="center" vertical="center" wrapText="1"/>
    </xf>
    <xf numFmtId="0" fontId="22" fillId="0" borderId="49" xfId="0" applyFont="1" applyBorder="1" applyAlignment="1">
      <alignment horizontal="center" vertical="center" wrapText="1"/>
    </xf>
    <xf numFmtId="0" fontId="21" fillId="5" borderId="5" xfId="0" applyFont="1" applyFill="1" applyBorder="1" applyAlignment="1">
      <alignment horizontal="center" vertical="center" wrapText="1"/>
    </xf>
    <xf numFmtId="0" fontId="21" fillId="5" borderId="82" xfId="0" applyFont="1" applyFill="1" applyBorder="1" applyAlignment="1">
      <alignment horizontal="center" vertical="center" wrapText="1"/>
    </xf>
    <xf numFmtId="0" fontId="20" fillId="0" borderId="3" xfId="0" applyFont="1" applyBorder="1" applyAlignment="1">
      <alignment horizontal="left" vertical="center"/>
    </xf>
    <xf numFmtId="0" fontId="20" fillId="0" borderId="1" xfId="0" applyFont="1" applyBorder="1" applyAlignment="1">
      <alignment horizontal="left" vertical="center"/>
    </xf>
    <xf numFmtId="0" fontId="20" fillId="0" borderId="51" xfId="0" applyFont="1" applyBorder="1" applyAlignment="1">
      <alignment horizontal="left" vertical="center"/>
    </xf>
    <xf numFmtId="0" fontId="21" fillId="0" borderId="93" xfId="0" applyFont="1" applyBorder="1" applyAlignment="1">
      <alignment horizontal="left" vertical="center"/>
    </xf>
    <xf numFmtId="0" fontId="21" fillId="0" borderId="81" xfId="0" applyFont="1" applyBorder="1" applyAlignment="1">
      <alignment horizontal="left" vertical="center"/>
    </xf>
    <xf numFmtId="0" fontId="21" fillId="0" borderId="65" xfId="0" applyFont="1" applyBorder="1" applyAlignment="1">
      <alignment horizontal="left" vertical="center"/>
    </xf>
    <xf numFmtId="0" fontId="21" fillId="0" borderId="3" xfId="0" applyFont="1" applyBorder="1" applyAlignment="1">
      <alignment horizontal="left" vertical="center"/>
    </xf>
    <xf numFmtId="0" fontId="21" fillId="0" borderId="1" xfId="0" applyFont="1" applyBorder="1" applyAlignment="1">
      <alignment horizontal="left" vertical="center"/>
    </xf>
    <xf numFmtId="0" fontId="21" fillId="0" borderId="51" xfId="0" applyFont="1" applyBorder="1" applyAlignment="1">
      <alignment horizontal="left" vertical="center"/>
    </xf>
    <xf numFmtId="0" fontId="0" fillId="0" borderId="1" xfId="0" applyBorder="1" applyAlignment="1">
      <alignment horizontal="left" vertical="center" wrapText="1"/>
    </xf>
    <xf numFmtId="0" fontId="0" fillId="0" borderId="51" xfId="0" applyBorder="1" applyAlignment="1">
      <alignment horizontal="left" vertical="center" wrapText="1"/>
    </xf>
    <xf numFmtId="0" fontId="17" fillId="0" borderId="1" xfId="0" applyFont="1" applyBorder="1" applyAlignment="1">
      <alignment horizontal="left" vertical="center" wrapText="1"/>
    </xf>
    <xf numFmtId="0" fontId="17" fillId="0" borderId="51" xfId="0" applyFont="1" applyBorder="1" applyAlignment="1">
      <alignment horizontal="left" vertical="center" wrapText="1"/>
    </xf>
    <xf numFmtId="0" fontId="21" fillId="0" borderId="81" xfId="0" applyFont="1" applyBorder="1" applyAlignment="1">
      <alignment horizontal="left" vertical="center" wrapText="1"/>
    </xf>
    <xf numFmtId="0" fontId="21" fillId="0" borderId="65" xfId="0" applyFont="1" applyBorder="1" applyAlignment="1">
      <alignment horizontal="left" vertical="center" wrapText="1"/>
    </xf>
    <xf numFmtId="0" fontId="0" fillId="0" borderId="81" xfId="0" applyBorder="1" applyAlignment="1">
      <alignment horizontal="left" vertical="center" wrapText="1"/>
    </xf>
    <xf numFmtId="0" fontId="0" fillId="0" borderId="65" xfId="0" applyBorder="1" applyAlignment="1">
      <alignment horizontal="left" vertical="center" wrapText="1"/>
    </xf>
  </cellXfs>
  <cellStyles count="4">
    <cellStyle name="Followed Hyperlink" xfId="3" builtinId="9" customBuiltin="1"/>
    <cellStyle name="Header" xfId="1" xr:uid="{8A7E63A1-FB44-4B53-97F1-0D904394CD31}"/>
    <cellStyle name="Hyperlink" xfId="2" builtinId="8" customBuiltin="1"/>
    <cellStyle name="Normal" xfId="0" builtinId="0"/>
  </cellStyles>
  <dxfs count="37">
    <dxf>
      <font>
        <color rgb="FF9C0006"/>
      </font>
      <fill>
        <patternFill>
          <bgColor rgb="FFFFC7CE"/>
        </patternFill>
      </fill>
    </dxf>
    <dxf>
      <font>
        <color theme="2" tint="-0.24994659260841701"/>
      </font>
      <fill>
        <patternFill>
          <bgColor theme="0" tint="-4.9989318521683403E-2"/>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theme="5" tint="-0.499984740745262"/>
      </font>
      <fill>
        <patternFill>
          <bgColor theme="5" tint="0.79998168889431442"/>
        </patternFill>
      </fill>
    </dxf>
    <dxf>
      <font>
        <color rgb="FFFF0000"/>
      </font>
    </dxf>
    <dxf>
      <font>
        <color rgb="FFFF0000"/>
      </font>
    </dxf>
    <dxf>
      <font>
        <color rgb="FFFF0000"/>
      </font>
    </dxf>
    <dxf>
      <font>
        <color theme="5" tint="-0.499984740745262"/>
      </font>
    </dxf>
    <dxf>
      <font>
        <color rgb="FFC00000"/>
      </font>
    </dxf>
    <dxf>
      <font>
        <color rgb="FF006400"/>
      </font>
    </dxf>
    <dxf>
      <font>
        <b val="0"/>
        <strike val="0"/>
        <outline val="0"/>
        <shadow val="0"/>
        <u val="none"/>
        <vertAlign val="baseline"/>
        <sz val="12"/>
        <name val="Arial"/>
        <family val="2"/>
        <scheme val="none"/>
      </font>
      <numFmt numFmtId="1" formatCode="0"/>
      <fill>
        <patternFill patternType="none">
          <fgColor rgb="FF000000"/>
          <bgColor auto="1"/>
        </patternFill>
      </fill>
      <alignment horizontal="center" textRotation="0" wrapText="0" indent="0" justifyLastLine="0" shrinkToFit="0" readingOrder="0"/>
      <border diagonalUp="0" diagonalDown="0" outline="0">
        <left style="thin">
          <color indexed="64"/>
        </left>
        <right/>
        <top style="thin">
          <color indexed="64"/>
        </top>
        <bottom style="thin">
          <color indexed="64"/>
        </bottom>
      </border>
    </dxf>
    <dxf>
      <font>
        <b val="0"/>
        <strike val="0"/>
        <outline val="0"/>
        <shadow val="0"/>
        <u val="none"/>
        <vertAlign val="baseline"/>
        <sz val="12"/>
        <name val="Arial"/>
        <family val="2"/>
        <scheme val="none"/>
      </font>
      <fill>
        <patternFill patternType="none">
          <fgColor indexed="64"/>
          <bgColor auto="1"/>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name val="Arial"/>
        <family val="2"/>
        <scheme val="none"/>
      </font>
      <fill>
        <patternFill patternType="solid">
          <fgColor indexed="64"/>
          <bgColor theme="8" tint="0.79998168889431442"/>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name val="Arial"/>
        <family val="2"/>
        <scheme val="none"/>
      </font>
      <fill>
        <patternFill patternType="solid">
          <fgColor indexed="64"/>
          <bgColor theme="8" tint="0.79998168889431442"/>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name val="Arial"/>
        <family val="2"/>
        <scheme val="none"/>
      </font>
      <fill>
        <patternFill patternType="solid">
          <fgColor indexed="64"/>
          <bgColor theme="8" tint="0.79998168889431442"/>
        </patternFill>
      </fill>
      <alignment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strike val="0"/>
        <outline val="0"/>
        <shadow val="0"/>
        <u val="none"/>
        <vertAlign val="baseline"/>
        <sz val="12"/>
        <name val="Arial"/>
        <family val="2"/>
        <scheme val="none"/>
      </font>
      <fill>
        <patternFill patternType="solid">
          <fgColor rgb="FF000000"/>
          <bgColor rgb="FFDDEBF7"/>
        </patternFill>
      </fill>
      <alignment textRotation="0" wrapText="0"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strike val="0"/>
        <outline val="0"/>
        <shadow val="0"/>
        <u val="none"/>
        <vertAlign val="baseline"/>
        <sz val="12"/>
        <color theme="1"/>
        <name val="Arial"/>
        <family val="2"/>
        <scheme val="none"/>
      </font>
      <alignment horizontal="general" vertical="bottom"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strike val="0"/>
        <outline val="0"/>
        <shadow val="0"/>
        <u val="none"/>
        <vertAlign val="baseline"/>
        <sz val="12"/>
        <color theme="1"/>
        <name val="Arial"/>
        <family val="2"/>
        <scheme val="none"/>
      </font>
      <alignment horizontal="general" vertical="bottom"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strike val="0"/>
        <outline val="0"/>
        <shadow val="0"/>
        <u val="none"/>
        <vertAlign val="baseline"/>
        <sz val="12"/>
        <color theme="1"/>
        <name val="Arial"/>
        <family val="2"/>
        <scheme val="none"/>
      </font>
      <alignment horizontal="general" vertical="bottom"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strike val="0"/>
        <outline val="0"/>
        <shadow val="0"/>
        <u val="none"/>
        <vertAlign val="baseline"/>
        <sz val="12"/>
        <color theme="1"/>
        <name val="Arial"/>
        <family val="2"/>
        <scheme val="none"/>
      </font>
      <alignment horizontal="general" vertical="bottom"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strike val="0"/>
        <outline val="0"/>
        <shadow val="0"/>
        <u val="none"/>
        <vertAlign val="baseline"/>
        <sz val="12"/>
        <color theme="1"/>
        <name val="Arial"/>
        <family val="2"/>
        <scheme val="none"/>
      </font>
      <alignment horizontal="general" vertical="bottom"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strike val="0"/>
        <outline val="0"/>
        <shadow val="0"/>
        <u val="none"/>
        <vertAlign val="baseline"/>
        <sz val="12"/>
        <color theme="1"/>
        <name val="Arial"/>
        <family val="2"/>
        <scheme val="none"/>
      </font>
      <alignment horizontal="general" vertical="bottom" textRotation="0" wrapText="1" indent="0" justifyLastLine="0" shrinkToFit="0" readingOrder="0"/>
      <border diagonalUp="0" diagonalDown="0">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strike val="0"/>
        <outline val="0"/>
        <shadow val="0"/>
        <u val="none"/>
        <vertAlign val="baseline"/>
        <sz val="12"/>
        <color theme="1"/>
        <name val="Arial"/>
        <family val="2"/>
        <scheme val="none"/>
      </font>
      <alignment horizontal="general" vertical="bottom" textRotation="0" wrapText="1" indent="0" justifyLastLine="0" shrinkToFit="0" readingOrder="0"/>
    </dxf>
    <dxf>
      <font>
        <b/>
        <strike val="0"/>
        <outline val="0"/>
        <shadow val="0"/>
        <u val="none"/>
        <vertAlign val="baseline"/>
        <sz val="12"/>
        <color theme="1"/>
        <name val="Arial"/>
        <family val="2"/>
        <scheme val="none"/>
      </font>
      <alignment horizontal="general" vertical="bottom" textRotation="0" wrapText="1" indent="0" justifyLastLine="0" shrinkToFit="0" readingOrder="0"/>
      <border diagonalUp="0" diagonalDown="0">
        <left style="thin">
          <color theme="0" tint="-0.34998626667073579"/>
        </left>
        <right style="thin">
          <color theme="0" tint="-0.34998626667073579"/>
        </right>
        <top/>
        <bottom/>
        <vertical style="thin">
          <color theme="0" tint="-0.34998626667073579"/>
        </vertical>
        <horizontal style="thin">
          <color theme="0" tint="-0.34998626667073579"/>
        </horizontal>
      </border>
    </dxf>
  </dxfs>
  <tableStyles count="1" defaultTableStyle="TableStyleMedium2" defaultPivotStyle="PivotStyleLight16">
    <tableStyle name="Baseline Detailed Inventory" pivot="0" count="0" xr9:uid="{6C1861D6-2F9E-40EA-9ACA-033AB70A0976}"/>
  </tableStyles>
  <colors>
    <mruColors>
      <color rgb="FFFFCDE6"/>
      <color rgb="FFD7EBE1"/>
      <color rgb="FF0000FF"/>
      <color rgb="FFF5F5F5"/>
      <color rgb="FF006400"/>
      <color rgb="FFFAFAFA"/>
      <color rgb="FFCCCCFF"/>
      <color rgb="FFFFE1E1"/>
      <color rgb="FFCC0099"/>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E8041CE-E226-4FCE-AC36-6D094ADC97BD}" name="Dropdown_Lists" displayName="Dropdown_Lists" ref="A1:M4364" totalsRowShown="0" headerRowDxfId="36" dataDxfId="35">
  <tableColumns count="13">
    <tableColumn id="25" xr3:uid="{1AB2FCAE-1D34-444C-90AC-D64889B01BC9}" name="Connector Material" dataDxfId="34"/>
    <tableColumn id="24" xr3:uid="{1FD46637-C6BC-4111-9881-091385DF7EC6}" name="Connector Basis of Material Classification" dataDxfId="33"/>
    <tableColumn id="4" xr3:uid="{EBF57A84-C152-47FE-B71A-8B317C41C36C}" name="Upstream/System Service Line Material" dataDxfId="32"/>
    <tableColumn id="31" xr3:uid="{B30F40FB-86B0-4442-AB83-D969BE20C899}" name="Downstream/Customer Service Line Material" dataDxfId="31"/>
    <tableColumn id="6" xr3:uid="{85A07538-C11C-483C-815C-DFE194951785}" name="Was Upstream/System Side Service Line Ever Previously Lead?" dataDxfId="30"/>
    <tableColumn id="9" xr3:uid="{9F056C24-DA4D-4D21-BD69-3D76FE909746}" name="Upstream/System Service Line Basis of Material Classification" dataDxfId="29"/>
    <tableColumn id="3" xr3:uid="{673E34A9-3ECF-4B01-BC06-476946698CAF}" name="Downstream/Customer Service Line Basis of Material Classification" dataDxfId="28"/>
    <tableColumn id="11" xr3:uid="{58B544A9-29CB-4A58-AAF0-4E8443829E8E}" name="Service Line Field Verification Method" dataDxfId="27"/>
    <tableColumn id="33" xr3:uid="{D620356F-6770-490C-8A50-1A71C28236B1}" name="Submission Type" dataDxfId="26"/>
    <tableColumn id="2" xr3:uid="{1D581FA0-4D28-4F99-B455-9379788F40A9}" name="Reporting Period" dataDxfId="25"/>
    <tableColumn id="34" xr3:uid="{222FC5B2-76AA-4D08-81B8-B1F7BA6C2748}" name="Water System Type" dataDxfId="24"/>
    <tableColumn id="35" xr3:uid="{F86FB41A-36B5-4F99-892A-E1479372065D}" name="Service Line Ownership Type" dataDxfId="23"/>
    <tableColumn id="36" xr3:uid="{E6F17000-2BCC-4AF0-8AE7-A6B4867615F3}" name="Yes/No" dataDxfId="2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8F5FE3A-638D-40D7-BEF4-8E103283ED42}" name="SL_Class" displayName="SL_Class" ref="A1:E225" totalsRowShown="0" headerRowDxfId="21" dataDxfId="19" headerRowBorderDxfId="20" tableBorderDxfId="18" totalsRowBorderDxfId="17">
  <autoFilter ref="A1:E225" xr:uid="{DAFF6621-77C9-4C30-A8D9-2EE531D7005E}"/>
  <sortState xmlns:xlrd2="http://schemas.microsoft.com/office/spreadsheetml/2017/richdata2" ref="A2:E225">
    <sortCondition ref="E1:E225"/>
  </sortState>
  <tableColumns count="5">
    <tableColumn id="1" xr3:uid="{C30A1DE5-83BF-4F47-91CC-7D459E3D95C4}" name="UpSys SL Material" dataDxfId="16"/>
    <tableColumn id="3" xr3:uid="{C5FEABBA-3CDA-45B6-AFF8-8E2729BAF622}" name="UpSys Ever Previously Lead" dataDxfId="15"/>
    <tableColumn id="4" xr3:uid="{B64DC90A-9379-4969-AA83-186220FB02A8}" name="DownCus SL Material" dataDxfId="14"/>
    <tableColumn id="5" xr3:uid="{12B88E08-BB12-4759-8B5B-E285A52A694F}" name="Entire SL Classification" dataDxfId="13"/>
    <tableColumn id="2" xr3:uid="{2A9FCCBF-57E4-49B8-917E-519E9B5F31A6}" name="Unique ID" dataDxfId="12"/>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163B9F-9D2C-4CFE-8FD2-950872CDBD77}">
  <sheetPr>
    <tabColor theme="4" tint="0.79998168889431442"/>
  </sheetPr>
  <dimension ref="A1:XFC203"/>
  <sheetViews>
    <sheetView showGridLines="0" tabSelected="1" view="pageLayout" zoomScale="90" zoomScaleNormal="100" zoomScalePageLayoutView="90" workbookViewId="0">
      <selection activeCell="B5" sqref="B5:C5"/>
    </sheetView>
  </sheetViews>
  <sheetFormatPr defaultColWidth="0" defaultRowHeight="15.5" zeroHeight="1" x14ac:dyDescent="0.35"/>
  <cols>
    <col min="1" max="1" width="2.1796875" style="3" customWidth="1"/>
    <col min="2" max="2" width="2.81640625" style="3" customWidth="1"/>
    <col min="3" max="3" width="54.1796875" style="3" customWidth="1"/>
    <col min="4" max="5" width="18.453125" style="4" customWidth="1"/>
    <col min="6" max="6" width="2.81640625" style="1" customWidth="1"/>
    <col min="7" max="7" width="8.7265625" customWidth="1"/>
    <col min="8" max="16383" width="8.7265625" hidden="1"/>
    <col min="16384" max="16384" width="1.81640625" hidden="1"/>
  </cols>
  <sheetData>
    <row r="1" spans="1:6" ht="23" x14ac:dyDescent="0.35">
      <c r="A1" s="259" t="s">
        <v>0</v>
      </c>
      <c r="B1" s="259"/>
      <c r="C1" s="259"/>
      <c r="D1" s="259"/>
      <c r="E1" s="259"/>
      <c r="F1" s="259"/>
    </row>
    <row r="2" spans="1:6" ht="18" x14ac:dyDescent="0.35">
      <c r="A2" s="264" t="s">
        <v>1</v>
      </c>
      <c r="B2" s="264"/>
      <c r="C2" s="264"/>
      <c r="D2" s="264"/>
      <c r="E2" s="160"/>
      <c r="F2" s="161"/>
    </row>
    <row r="3" spans="1:6" ht="48" customHeight="1" x14ac:dyDescent="0.35">
      <c r="A3" s="237" t="s">
        <v>2</v>
      </c>
      <c r="B3" s="237"/>
      <c r="C3" s="237"/>
      <c r="D3" s="237"/>
      <c r="E3" s="237"/>
      <c r="F3" s="67"/>
    </row>
    <row r="4" spans="1:6" ht="12.65" customHeight="1" thickBot="1" x14ac:dyDescent="0.4"/>
    <row r="5" spans="1:6" ht="16" thickBot="1" x14ac:dyDescent="0.4">
      <c r="B5" s="241" t="s">
        <v>3</v>
      </c>
      <c r="C5" s="265"/>
      <c r="D5" s="59" t="s">
        <v>4</v>
      </c>
      <c r="F5"/>
    </row>
    <row r="6" spans="1:6" ht="8.15" customHeight="1" thickBot="1" x14ac:dyDescent="0.4">
      <c r="A6" s="175"/>
      <c r="B6" s="175"/>
      <c r="F6"/>
    </row>
    <row r="7" spans="1:6" x14ac:dyDescent="0.35">
      <c r="B7" s="241" t="s">
        <v>5</v>
      </c>
      <c r="C7" s="265"/>
      <c r="D7" s="266" t="s">
        <v>4</v>
      </c>
      <c r="E7" s="267"/>
      <c r="F7"/>
    </row>
    <row r="8" spans="1:6" ht="12.65" customHeight="1" x14ac:dyDescent="0.35"/>
    <row r="9" spans="1:6" ht="18" x14ac:dyDescent="0.35">
      <c r="A9" s="240" t="s">
        <v>6</v>
      </c>
      <c r="B9" s="240"/>
      <c r="C9" s="240"/>
      <c r="F9"/>
    </row>
    <row r="10" spans="1:6" ht="12.65" customHeight="1" thickBot="1" x14ac:dyDescent="0.4">
      <c r="F10"/>
    </row>
    <row r="11" spans="1:6" ht="16" thickBot="1" x14ac:dyDescent="0.4">
      <c r="B11" s="241" t="s">
        <v>7</v>
      </c>
      <c r="C11" s="265"/>
      <c r="D11" s="61" t="s">
        <v>8</v>
      </c>
      <c r="E11" s="29"/>
      <c r="F11"/>
    </row>
    <row r="12" spans="1:6" ht="7.5" customHeight="1" x14ac:dyDescent="0.35">
      <c r="A12" s="175"/>
      <c r="B12" s="175"/>
      <c r="F12"/>
    </row>
    <row r="13" spans="1:6" ht="32.15" customHeight="1" x14ac:dyDescent="0.35">
      <c r="B13" s="241" t="s">
        <v>9</v>
      </c>
      <c r="C13" s="241"/>
      <c r="D13" s="254"/>
      <c r="E13" s="254"/>
      <c r="F13"/>
    </row>
    <row r="14" spans="1:6" ht="7.5" customHeight="1" x14ac:dyDescent="0.35">
      <c r="A14" s="175"/>
      <c r="B14" s="175"/>
      <c r="F14"/>
    </row>
    <row r="15" spans="1:6" x14ac:dyDescent="0.35">
      <c r="B15" s="241" t="s">
        <v>10</v>
      </c>
      <c r="C15" s="268"/>
      <c r="D15" s="270" t="s">
        <v>11</v>
      </c>
      <c r="E15" s="270"/>
      <c r="F15"/>
    </row>
    <row r="16" spans="1:6" x14ac:dyDescent="0.35">
      <c r="D16" s="270" t="s">
        <v>12</v>
      </c>
      <c r="E16" s="270"/>
      <c r="F16"/>
    </row>
    <row r="17" spans="1:6" ht="12.65" customHeight="1" x14ac:dyDescent="0.35">
      <c r="F17"/>
    </row>
    <row r="18" spans="1:6" x14ac:dyDescent="0.35">
      <c r="B18" s="241" t="s">
        <v>13</v>
      </c>
      <c r="C18" s="268"/>
      <c r="D18" s="254" t="s">
        <v>4</v>
      </c>
      <c r="E18" s="254"/>
      <c r="F18"/>
    </row>
    <row r="19" spans="1:6" ht="12.65" customHeight="1" x14ac:dyDescent="0.35">
      <c r="A19" s="175"/>
      <c r="B19" s="175"/>
      <c r="F19"/>
    </row>
    <row r="20" spans="1:6" x14ac:dyDescent="0.35">
      <c r="B20" s="241" t="s">
        <v>14</v>
      </c>
      <c r="C20" s="291"/>
      <c r="D20" s="151"/>
      <c r="E20" s="1"/>
      <c r="F20"/>
    </row>
    <row r="21" spans="1:6" ht="12.65" customHeight="1" thickBot="1" x14ac:dyDescent="0.4">
      <c r="A21" s="175"/>
      <c r="B21" s="175"/>
      <c r="F21"/>
    </row>
    <row r="22" spans="1:6" ht="16" thickBot="1" x14ac:dyDescent="0.4">
      <c r="B22" s="241" t="s">
        <v>15</v>
      </c>
      <c r="C22" s="265"/>
      <c r="D22" s="152"/>
      <c r="E22" s="1"/>
      <c r="F22"/>
    </row>
    <row r="23" spans="1:6" ht="12.65" customHeight="1" x14ac:dyDescent="0.35">
      <c r="B23" s="173"/>
      <c r="D23" s="42"/>
      <c r="E23" s="1"/>
      <c r="F23"/>
    </row>
    <row r="24" spans="1:6" x14ac:dyDescent="0.35">
      <c r="A24" s="175"/>
      <c r="B24" s="241" t="s">
        <v>16</v>
      </c>
      <c r="C24" s="241"/>
      <c r="D24" s="235">
        <f>$D$119</f>
        <v>0</v>
      </c>
      <c r="F24"/>
    </row>
    <row r="25" spans="1:6" ht="10" customHeight="1" thickBot="1" x14ac:dyDescent="0.4">
      <c r="A25" s="175"/>
      <c r="B25" s="175"/>
      <c r="F25"/>
    </row>
    <row r="26" spans="1:6" x14ac:dyDescent="0.35">
      <c r="A26" s="175"/>
      <c r="B26" s="175"/>
      <c r="C26" s="173" t="s">
        <v>17</v>
      </c>
      <c r="D26" s="255" t="s">
        <v>4</v>
      </c>
      <c r="E26" s="249"/>
      <c r="F26"/>
    </row>
    <row r="27" spans="1:6" ht="32.15" customHeight="1" thickBot="1" x14ac:dyDescent="0.4">
      <c r="A27" s="175"/>
      <c r="B27" s="175"/>
      <c r="C27" s="43"/>
      <c r="D27" s="250"/>
      <c r="E27" s="251"/>
      <c r="F27"/>
    </row>
    <row r="28" spans="1:6" ht="10" customHeight="1" x14ac:dyDescent="0.35">
      <c r="A28" s="175"/>
      <c r="B28" s="175"/>
      <c r="F28"/>
    </row>
    <row r="29" spans="1:6" x14ac:dyDescent="0.35">
      <c r="A29" s="175"/>
      <c r="B29" s="175"/>
      <c r="C29" s="173" t="s">
        <v>18</v>
      </c>
      <c r="D29" s="271"/>
      <c r="E29" s="272"/>
      <c r="F29"/>
    </row>
    <row r="30" spans="1:6" ht="79.5" customHeight="1" x14ac:dyDescent="0.35">
      <c r="A30" s="175"/>
      <c r="B30" s="175"/>
      <c r="C30" s="67" t="s">
        <v>19</v>
      </c>
      <c r="D30" s="273"/>
      <c r="E30" s="274"/>
      <c r="F30"/>
    </row>
    <row r="31" spans="1:6" ht="7.5" customHeight="1" x14ac:dyDescent="0.35">
      <c r="A31" s="175"/>
      <c r="B31" s="175"/>
      <c r="F31"/>
    </row>
    <row r="32" spans="1:6" ht="16" thickBot="1" x14ac:dyDescent="0.4">
      <c r="B32" s="241" t="s">
        <v>20</v>
      </c>
      <c r="C32" s="241"/>
      <c r="D32" s="42"/>
      <c r="F32"/>
    </row>
    <row r="33" spans="1:6" x14ac:dyDescent="0.35">
      <c r="A33" s="65"/>
      <c r="B33" s="65"/>
      <c r="C33" s="147" t="s">
        <v>21</v>
      </c>
      <c r="D33" s="279"/>
      <c r="E33" s="280"/>
      <c r="F33"/>
    </row>
    <row r="34" spans="1:6" x14ac:dyDescent="0.35">
      <c r="A34" s="65"/>
      <c r="B34" s="65"/>
      <c r="C34" s="148" t="s">
        <v>22</v>
      </c>
      <c r="D34" s="260"/>
      <c r="E34" s="261"/>
      <c r="F34"/>
    </row>
    <row r="35" spans="1:6" x14ac:dyDescent="0.35">
      <c r="A35" s="65"/>
      <c r="B35" s="65"/>
      <c r="C35" s="148" t="s">
        <v>23</v>
      </c>
      <c r="D35" s="260"/>
      <c r="E35" s="261"/>
      <c r="F35"/>
    </row>
    <row r="36" spans="1:6" ht="16" thickBot="1" x14ac:dyDescent="0.4">
      <c r="A36" s="65"/>
      <c r="B36" s="65"/>
      <c r="C36" s="148" t="s">
        <v>24</v>
      </c>
      <c r="D36" s="262"/>
      <c r="E36" s="263"/>
      <c r="F36"/>
    </row>
    <row r="37" spans="1:6" ht="7.5" customHeight="1" x14ac:dyDescent="0.35">
      <c r="A37" s="175"/>
      <c r="B37" s="175"/>
      <c r="D37" s="42"/>
      <c r="F37"/>
    </row>
    <row r="38" spans="1:6" ht="20.25" customHeight="1" x14ac:dyDescent="0.35">
      <c r="B38" s="241" t="s">
        <v>25</v>
      </c>
      <c r="C38" s="241"/>
      <c r="D38" s="241"/>
      <c r="F38"/>
    </row>
    <row r="39" spans="1:6" x14ac:dyDescent="0.35">
      <c r="A39" s="4"/>
      <c r="B39" s="4"/>
      <c r="C39" s="70" t="s">
        <v>26</v>
      </c>
      <c r="D39" s="254"/>
      <c r="E39" s="254"/>
      <c r="F39"/>
    </row>
    <row r="40" spans="1:6" x14ac:dyDescent="0.35">
      <c r="A40" s="4"/>
      <c r="B40" s="4"/>
      <c r="C40" s="149" t="s">
        <v>22</v>
      </c>
      <c r="D40" s="254"/>
      <c r="E40" s="254"/>
      <c r="F40"/>
    </row>
    <row r="41" spans="1:6" x14ac:dyDescent="0.35">
      <c r="A41" s="4"/>
      <c r="B41" s="4"/>
      <c r="C41" s="149" t="s">
        <v>27</v>
      </c>
      <c r="D41" s="254"/>
      <c r="E41" s="254"/>
      <c r="F41"/>
    </row>
    <row r="42" spans="1:6" x14ac:dyDescent="0.35">
      <c r="A42" s="4"/>
      <c r="B42" s="4"/>
      <c r="C42" s="149" t="s">
        <v>28</v>
      </c>
      <c r="D42" s="254"/>
      <c r="E42" s="254"/>
      <c r="F42"/>
    </row>
    <row r="43" spans="1:6" ht="19.5" customHeight="1" x14ac:dyDescent="0.35">
      <c r="F43"/>
    </row>
    <row r="44" spans="1:6" ht="18" x14ac:dyDescent="0.35">
      <c r="A44" s="240" t="s">
        <v>29</v>
      </c>
      <c r="B44" s="240"/>
      <c r="C44" s="240"/>
      <c r="D44" s="42"/>
      <c r="F44"/>
    </row>
    <row r="45" spans="1:6" ht="15" customHeight="1" x14ac:dyDescent="0.35">
      <c r="D45" s="42"/>
      <c r="F45"/>
    </row>
    <row r="46" spans="1:6" x14ac:dyDescent="0.35">
      <c r="B46" s="241" t="s">
        <v>30</v>
      </c>
      <c r="C46" s="241"/>
      <c r="D46" s="241"/>
      <c r="E46" s="241"/>
      <c r="F46"/>
    </row>
    <row r="47" spans="1:6" ht="32.25" customHeight="1" x14ac:dyDescent="0.35">
      <c r="B47" s="237" t="s">
        <v>31</v>
      </c>
      <c r="C47" s="237"/>
      <c r="D47" s="237"/>
      <c r="E47" s="237"/>
      <c r="F47" s="67"/>
    </row>
    <row r="48" spans="1:6" ht="8.15" customHeight="1" thickBot="1" x14ac:dyDescent="0.4">
      <c r="B48" s="173"/>
      <c r="C48" s="173"/>
      <c r="D48" s="173"/>
      <c r="E48" s="173"/>
      <c r="F48"/>
    </row>
    <row r="49" spans="1:6" x14ac:dyDescent="0.35">
      <c r="C49" s="105" t="s">
        <v>32</v>
      </c>
      <c r="D49" s="255"/>
      <c r="E49" s="249"/>
      <c r="F49"/>
    </row>
    <row r="50" spans="1:6" ht="39.75" customHeight="1" thickBot="1" x14ac:dyDescent="0.4">
      <c r="C50" s="174" t="s">
        <v>33</v>
      </c>
      <c r="D50" s="250"/>
      <c r="E50" s="251"/>
      <c r="F50"/>
    </row>
    <row r="51" spans="1:6" ht="7.5" customHeight="1" thickBot="1" x14ac:dyDescent="0.4">
      <c r="A51" s="1"/>
      <c r="B51" s="1"/>
      <c r="D51" s="173"/>
      <c r="E51" s="173"/>
      <c r="F51"/>
    </row>
    <row r="52" spans="1:6" x14ac:dyDescent="0.35">
      <c r="C52" s="105" t="s">
        <v>34</v>
      </c>
      <c r="D52" s="255"/>
      <c r="E52" s="281"/>
      <c r="F52"/>
    </row>
    <row r="53" spans="1:6" ht="39.75" customHeight="1" thickBot="1" x14ac:dyDescent="0.4">
      <c r="C53" s="174" t="s">
        <v>35</v>
      </c>
      <c r="D53" s="282"/>
      <c r="E53" s="283"/>
      <c r="F53"/>
    </row>
    <row r="54" spans="1:6" ht="7.5" customHeight="1" thickBot="1" x14ac:dyDescent="0.4">
      <c r="A54" s="1"/>
      <c r="B54" s="1"/>
      <c r="D54" s="173"/>
      <c r="E54" s="173"/>
      <c r="F54"/>
    </row>
    <row r="55" spans="1:6" x14ac:dyDescent="0.35">
      <c r="C55" s="105" t="s">
        <v>36</v>
      </c>
      <c r="D55" s="255"/>
      <c r="E55" s="249"/>
      <c r="F55"/>
    </row>
    <row r="56" spans="1:6" ht="39.75" customHeight="1" thickBot="1" x14ac:dyDescent="0.4">
      <c r="C56" s="174" t="s">
        <v>37</v>
      </c>
      <c r="D56" s="250"/>
      <c r="E56" s="251"/>
      <c r="F56"/>
    </row>
    <row r="57" spans="1:6" ht="7.5" customHeight="1" x14ac:dyDescent="0.35">
      <c r="A57" s="33"/>
      <c r="B57" s="33"/>
      <c r="C57" s="106"/>
      <c r="D57" s="173"/>
      <c r="E57" s="173"/>
      <c r="F57"/>
    </row>
    <row r="58" spans="1:6" x14ac:dyDescent="0.35">
      <c r="C58" s="105" t="s">
        <v>38</v>
      </c>
      <c r="D58" s="275"/>
      <c r="E58" s="276"/>
      <c r="F58"/>
    </row>
    <row r="59" spans="1:6" ht="39.75" customHeight="1" x14ac:dyDescent="0.35">
      <c r="B59" s="65"/>
      <c r="C59" s="174" t="s">
        <v>39</v>
      </c>
      <c r="D59" s="277"/>
      <c r="E59" s="278"/>
      <c r="F59"/>
    </row>
    <row r="60" spans="1:6" x14ac:dyDescent="0.35">
      <c r="A60" s="1"/>
      <c r="B60" s="1"/>
      <c r="C60" s="1"/>
      <c r="D60" s="1"/>
      <c r="E60" s="1"/>
      <c r="F60"/>
    </row>
    <row r="61" spans="1:6" x14ac:dyDescent="0.35">
      <c r="B61" s="257" t="s">
        <v>40</v>
      </c>
      <c r="C61" s="258"/>
      <c r="D61" s="258"/>
      <c r="E61" s="1"/>
      <c r="F61"/>
    </row>
    <row r="62" spans="1:6" ht="47.5" customHeight="1" x14ac:dyDescent="0.35">
      <c r="B62" s="237" t="s">
        <v>41</v>
      </c>
      <c r="C62" s="237"/>
      <c r="D62" s="237"/>
      <c r="E62" s="237"/>
      <c r="F62" s="67"/>
    </row>
    <row r="63" spans="1:6" ht="8.15" customHeight="1" x14ac:dyDescent="0.35">
      <c r="D63" s="172"/>
      <c r="E63" s="172"/>
      <c r="F63"/>
    </row>
    <row r="64" spans="1:6" x14ac:dyDescent="0.35">
      <c r="C64" s="70" t="s">
        <v>42</v>
      </c>
      <c r="D64" s="177" t="s">
        <v>4</v>
      </c>
      <c r="F64"/>
    </row>
    <row r="65" spans="2:6" x14ac:dyDescent="0.35">
      <c r="C65" s="149" t="s">
        <v>43</v>
      </c>
      <c r="D65" s="177" t="s">
        <v>4</v>
      </c>
      <c r="F65"/>
    </row>
    <row r="66" spans="2:6" x14ac:dyDescent="0.35">
      <c r="C66" s="149" t="s">
        <v>44</v>
      </c>
      <c r="D66" s="177" t="s">
        <v>4</v>
      </c>
      <c r="F66"/>
    </row>
    <row r="67" spans="2:6" x14ac:dyDescent="0.35">
      <c r="C67" s="149" t="s">
        <v>45</v>
      </c>
      <c r="D67" s="177" t="s">
        <v>4</v>
      </c>
      <c r="F67"/>
    </row>
    <row r="68" spans="2:6" x14ac:dyDescent="0.35">
      <c r="C68" s="149" t="s">
        <v>46</v>
      </c>
      <c r="D68" s="62" t="s">
        <v>4</v>
      </c>
      <c r="F68"/>
    </row>
    <row r="69" spans="2:6" ht="48" customHeight="1" x14ac:dyDescent="0.35">
      <c r="C69" s="149" t="s">
        <v>47</v>
      </c>
      <c r="D69" s="252"/>
      <c r="E69" s="252"/>
      <c r="F69"/>
    </row>
    <row r="70" spans="2:6" x14ac:dyDescent="0.35">
      <c r="D70" s="42"/>
      <c r="F70"/>
    </row>
    <row r="71" spans="2:6" x14ac:dyDescent="0.35">
      <c r="B71" s="241" t="s">
        <v>48</v>
      </c>
      <c r="C71" s="241"/>
      <c r="D71" s="241"/>
      <c r="E71" s="3"/>
      <c r="F71"/>
    </row>
    <row r="72" spans="2:6" ht="16" customHeight="1" x14ac:dyDescent="0.35">
      <c r="B72" s="253" t="s">
        <v>49</v>
      </c>
      <c r="C72" s="253"/>
      <c r="D72" s="253"/>
      <c r="E72" s="253"/>
      <c r="F72" s="253"/>
    </row>
    <row r="73" spans="2:6" ht="8.15" customHeight="1" x14ac:dyDescent="0.35">
      <c r="B73" s="178"/>
      <c r="C73" s="178"/>
      <c r="D73" s="178"/>
      <c r="E73" s="178"/>
      <c r="F73" s="178"/>
    </row>
    <row r="74" spans="2:6" x14ac:dyDescent="0.35">
      <c r="C74" s="70" t="s">
        <v>50</v>
      </c>
      <c r="D74" s="234" t="str" cm="1">
        <f t="array" ref="D74">IF(SUM(COUNTIF('Detailed Inventory'!$F$6:$U$105,{"Historical records","Service line repair or replacement record"}))&gt;0,"Yes","No")</f>
        <v>No</v>
      </c>
      <c r="E74" s="172"/>
      <c r="F74"/>
    </row>
    <row r="75" spans="2:6" x14ac:dyDescent="0.35">
      <c r="C75" s="149" t="s">
        <v>51</v>
      </c>
      <c r="D75" s="234" t="str" cm="1">
        <f t="array" ref="D75">IF(SUM(COUNTIF('Detailed Inventory'!$F$6:$U$105,{"Field inspection","Visual inspection","Mechanical excavation"}))&gt;0,"Yes","No")</f>
        <v>No</v>
      </c>
      <c r="F75"/>
    </row>
    <row r="76" spans="2:6" x14ac:dyDescent="0.35">
      <c r="C76" s="149" t="s">
        <v>52</v>
      </c>
      <c r="D76" s="234" t="str">
        <f>IF(SUM(COUNTIF('Detailed Inventory'!$F$6:$U$105,"Installation date is after state or local lead ban")),"Yes","No")</f>
        <v>No</v>
      </c>
      <c r="F76"/>
    </row>
    <row r="77" spans="2:6" x14ac:dyDescent="0.35">
      <c r="C77" s="149" t="s">
        <v>53</v>
      </c>
      <c r="D77" s="234" t="str">
        <f>IF(SUM(COUNTIF('Detailed Inventory'!$F$6:$U$105,"Service line diameter 4 inches or greater")),"Yes","No")</f>
        <v>No</v>
      </c>
      <c r="F77"/>
    </row>
    <row r="78" spans="2:6" x14ac:dyDescent="0.35">
      <c r="C78" s="149" t="s">
        <v>54</v>
      </c>
      <c r="D78" s="234" t="str" cm="1">
        <f t="array" ref="D78">IF(SUM(COUNTIF('Detailed Inventory'!$F$6:$U$105,{"Statistical analysis","Statistical analysis or predictive models","Interpolation"}))&gt;0,"Yes","No")</f>
        <v>No</v>
      </c>
      <c r="F78"/>
    </row>
    <row r="79" spans="2:6" x14ac:dyDescent="0.35">
      <c r="C79" s="149" t="s">
        <v>55</v>
      </c>
      <c r="D79" s="234" t="str" cm="1">
        <f t="array" ref="D79">IF(SUM(COUNTIF('Detailed Inventory'!$F$6:$U$105,{"Replaced - previously Lead","Removed","Replaced - previously Non-Lead/Galvanized"}))&gt;0,"Yes","No")</f>
        <v>No</v>
      </c>
      <c r="F79"/>
    </row>
    <row r="80" spans="2:6" x14ac:dyDescent="0.35">
      <c r="C80" s="149" t="s">
        <v>56</v>
      </c>
      <c r="D80" s="177" t="s">
        <v>4</v>
      </c>
      <c r="F80"/>
    </row>
    <row r="81" spans="1:6" ht="47.25" customHeight="1" x14ac:dyDescent="0.35">
      <c r="C81" s="149" t="s">
        <v>57</v>
      </c>
      <c r="D81" s="242"/>
      <c r="E81" s="256"/>
      <c r="F81"/>
    </row>
    <row r="82" spans="1:6" ht="14.5" customHeight="1" x14ac:dyDescent="0.35">
      <c r="C82" s="67"/>
      <c r="D82" s="42"/>
      <c r="F82"/>
    </row>
    <row r="83" spans="1:6" ht="18" x14ac:dyDescent="0.35">
      <c r="A83" s="240" t="s">
        <v>58</v>
      </c>
      <c r="B83" s="240"/>
      <c r="C83" s="240"/>
      <c r="D83" s="240"/>
      <c r="F83"/>
    </row>
    <row r="84" spans="1:6" ht="64" customHeight="1" x14ac:dyDescent="0.35">
      <c r="A84" s="237" t="s">
        <v>59</v>
      </c>
      <c r="B84" s="237"/>
      <c r="C84" s="237"/>
      <c r="D84" s="237"/>
      <c r="E84" s="237"/>
      <c r="F84" s="237"/>
    </row>
    <row r="85" spans="1:6" x14ac:dyDescent="0.35">
      <c r="A85" s="1"/>
      <c r="B85" s="76" t="s">
        <v>60</v>
      </c>
      <c r="C85" s="76"/>
      <c r="D85" s="76"/>
      <c r="E85" s="1"/>
      <c r="F85"/>
    </row>
    <row r="86" spans="1:6" ht="32.5" customHeight="1" x14ac:dyDescent="0.35">
      <c r="A86" s="1"/>
      <c r="B86" s="237" t="s">
        <v>61</v>
      </c>
      <c r="C86" s="237"/>
      <c r="D86" s="237"/>
      <c r="E86" s="237"/>
      <c r="F86"/>
    </row>
    <row r="87" spans="1:6" ht="7.5" customHeight="1" thickBot="1" x14ac:dyDescent="0.4">
      <c r="A87" s="1"/>
      <c r="B87" s="174"/>
      <c r="C87" s="174"/>
      <c r="D87" s="174"/>
      <c r="E87" s="174"/>
      <c r="F87"/>
    </row>
    <row r="88" spans="1:6" x14ac:dyDescent="0.35">
      <c r="A88" s="1"/>
      <c r="B88" s="172"/>
      <c r="C88" s="147" t="s">
        <v>62</v>
      </c>
      <c r="D88" s="103" t="s">
        <v>4</v>
      </c>
      <c r="E88" s="69"/>
      <c r="F88"/>
    </row>
    <row r="89" spans="1:6" x14ac:dyDescent="0.35">
      <c r="A89" s="1"/>
      <c r="B89" s="172"/>
      <c r="C89" s="148" t="s">
        <v>63</v>
      </c>
      <c r="D89" s="104" t="s">
        <v>4</v>
      </c>
      <c r="E89" s="69"/>
      <c r="F89"/>
    </row>
    <row r="90" spans="1:6" x14ac:dyDescent="0.35">
      <c r="A90" s="1"/>
      <c r="B90" s="172"/>
      <c r="C90" s="148" t="s">
        <v>64</v>
      </c>
      <c r="D90" s="104" t="s">
        <v>4</v>
      </c>
      <c r="E90" s="69"/>
      <c r="F90"/>
    </row>
    <row r="91" spans="1:6" x14ac:dyDescent="0.35">
      <c r="A91" s="1"/>
      <c r="B91" s="172"/>
      <c r="C91" s="148" t="s">
        <v>65</v>
      </c>
      <c r="D91" s="104" t="s">
        <v>4</v>
      </c>
      <c r="E91" s="69"/>
      <c r="F91"/>
    </row>
    <row r="92" spans="1:6" x14ac:dyDescent="0.35">
      <c r="A92" s="1"/>
      <c r="B92" s="172"/>
      <c r="C92" s="147" t="s">
        <v>66</v>
      </c>
      <c r="D92" s="104" t="s">
        <v>4</v>
      </c>
      <c r="E92" s="69"/>
      <c r="F92"/>
    </row>
    <row r="93" spans="1:6" x14ac:dyDescent="0.35">
      <c r="A93" s="1"/>
      <c r="B93" s="172"/>
      <c r="C93" s="148" t="s">
        <v>67</v>
      </c>
      <c r="D93" s="104" t="s">
        <v>4</v>
      </c>
      <c r="E93" s="69"/>
      <c r="F93"/>
    </row>
    <row r="94" spans="1:6" x14ac:dyDescent="0.35">
      <c r="A94" s="1"/>
      <c r="B94" s="172"/>
      <c r="C94" s="147" t="s">
        <v>68</v>
      </c>
      <c r="D94" s="104" t="s">
        <v>4</v>
      </c>
      <c r="E94" s="69"/>
      <c r="F94"/>
    </row>
    <row r="95" spans="1:6" x14ac:dyDescent="0.35">
      <c r="A95" s="1"/>
      <c r="B95" s="172"/>
      <c r="C95" s="148" t="s">
        <v>69</v>
      </c>
      <c r="D95" s="104" t="s">
        <v>4</v>
      </c>
      <c r="E95" s="69"/>
      <c r="F95"/>
    </row>
    <row r="96" spans="1:6" ht="16" thickBot="1" x14ac:dyDescent="0.4">
      <c r="A96" s="1"/>
      <c r="B96" s="172"/>
      <c r="C96" s="147" t="s">
        <v>70</v>
      </c>
      <c r="D96" s="146" t="s">
        <v>4</v>
      </c>
      <c r="E96" s="69"/>
      <c r="F96"/>
    </row>
    <row r="97" spans="1:6" ht="15" customHeight="1" x14ac:dyDescent="0.35">
      <c r="A97" s="1"/>
      <c r="C97" s="68" t="s">
        <v>47</v>
      </c>
      <c r="D97" s="248"/>
      <c r="E97" s="249"/>
      <c r="F97"/>
    </row>
    <row r="98" spans="1:6" ht="63.65" customHeight="1" thickBot="1" x14ac:dyDescent="0.4">
      <c r="A98" s="1"/>
      <c r="B98" s="77"/>
      <c r="C98" s="150" t="s">
        <v>71</v>
      </c>
      <c r="D98" s="250"/>
      <c r="E98" s="251"/>
      <c r="F98"/>
    </row>
    <row r="99" spans="1:6" x14ac:dyDescent="0.35">
      <c r="A99" s="1"/>
      <c r="B99" s="1"/>
      <c r="C99" s="1"/>
      <c r="D99" s="1"/>
      <c r="E99" s="1"/>
      <c r="F99"/>
    </row>
    <row r="100" spans="1:6" ht="18" x14ac:dyDescent="0.35">
      <c r="A100" s="240" t="s">
        <v>72</v>
      </c>
      <c r="B100" s="240"/>
      <c r="C100" s="240"/>
      <c r="D100" s="42"/>
      <c r="F100"/>
    </row>
    <row r="101" spans="1:6" x14ac:dyDescent="0.35">
      <c r="D101" s="42"/>
      <c r="F101"/>
    </row>
    <row r="102" spans="1:6" x14ac:dyDescent="0.35">
      <c r="B102" s="241" t="s">
        <v>73</v>
      </c>
      <c r="C102" s="241"/>
      <c r="D102" s="241"/>
      <c r="F102"/>
    </row>
    <row r="103" spans="1:6" x14ac:dyDescent="0.35">
      <c r="A103" s="153"/>
      <c r="B103" s="153"/>
      <c r="C103" s="153"/>
      <c r="D103" s="42"/>
      <c r="F103"/>
    </row>
    <row r="104" spans="1:6" ht="292" customHeight="1" x14ac:dyDescent="0.35">
      <c r="A104" s="1"/>
      <c r="B104" s="1"/>
      <c r="C104" s="242"/>
      <c r="D104" s="243"/>
      <c r="E104" s="244"/>
      <c r="F104"/>
    </row>
    <row r="105" spans="1:6" x14ac:dyDescent="0.35"/>
    <row r="106" spans="1:6" ht="18" x14ac:dyDescent="0.35">
      <c r="A106" s="240" t="s">
        <v>74</v>
      </c>
      <c r="B106" s="240"/>
      <c r="C106" s="240"/>
      <c r="F106"/>
    </row>
    <row r="107" spans="1:6" ht="32.25" customHeight="1" x14ac:dyDescent="0.35">
      <c r="A107" s="237" t="s">
        <v>75</v>
      </c>
      <c r="B107" s="237"/>
      <c r="C107" s="237"/>
      <c r="D107" s="237"/>
      <c r="E107" s="237"/>
      <c r="F107" s="237"/>
    </row>
    <row r="108" spans="1:6" x14ac:dyDescent="0.35">
      <c r="D108" s="1"/>
      <c r="E108" s="1"/>
      <c r="F108"/>
    </row>
    <row r="109" spans="1:6" x14ac:dyDescent="0.35">
      <c r="B109" s="241" t="s">
        <v>76</v>
      </c>
      <c r="C109" s="241"/>
      <c r="D109" s="1"/>
      <c r="E109" s="1"/>
      <c r="F109"/>
    </row>
    <row r="110" spans="1:6" ht="48" customHeight="1" x14ac:dyDescent="0.35">
      <c r="B110" s="237" t="s">
        <v>77</v>
      </c>
      <c r="C110" s="237"/>
      <c r="D110" s="237"/>
      <c r="E110" s="237"/>
      <c r="F110" s="237"/>
    </row>
    <row r="111" spans="1:6" x14ac:dyDescent="0.35">
      <c r="D111" s="1"/>
      <c r="E111" s="1"/>
      <c r="F111"/>
    </row>
    <row r="112" spans="1:6" ht="15.65" customHeight="1" x14ac:dyDescent="0.35">
      <c r="B112" s="66"/>
      <c r="C112" s="175" t="s">
        <v>78</v>
      </c>
      <c r="D112" s="1"/>
      <c r="E112" s="1"/>
      <c r="F112"/>
    </row>
    <row r="113" spans="1:6" ht="15.65" customHeight="1" x14ac:dyDescent="0.35">
      <c r="A113" s="1"/>
      <c r="B113" s="1"/>
      <c r="D113" s="1"/>
      <c r="E113" s="1"/>
      <c r="F113"/>
    </row>
    <row r="114" spans="1:6" ht="15.65" customHeight="1" x14ac:dyDescent="0.35">
      <c r="A114" s="1"/>
      <c r="B114" s="1"/>
      <c r="C114" s="72" t="s">
        <v>79</v>
      </c>
      <c r="D114" s="245" t="s">
        <v>80</v>
      </c>
      <c r="E114" s="246"/>
      <c r="F114"/>
    </row>
    <row r="115" spans="1:6" x14ac:dyDescent="0.35">
      <c r="A115" s="1"/>
      <c r="B115" s="1"/>
      <c r="C115" s="70" t="s">
        <v>81</v>
      </c>
      <c r="D115" s="238">
        <f>COUNTIF('Detailed Inventory'!$AB$6:$AB$105,"Lead")</f>
        <v>0</v>
      </c>
      <c r="E115" s="239"/>
      <c r="F115"/>
    </row>
    <row r="116" spans="1:6" x14ac:dyDescent="0.35">
      <c r="A116" s="1"/>
      <c r="B116" s="1"/>
      <c r="C116" s="70" t="s">
        <v>82</v>
      </c>
      <c r="D116" s="238">
        <f>COUNTIF('Detailed Inventory'!$AB$6:$AB$105,"Galvanized Requiring Replacement")</f>
        <v>0</v>
      </c>
      <c r="E116" s="239"/>
      <c r="F116"/>
    </row>
    <row r="117" spans="1:6" x14ac:dyDescent="0.35">
      <c r="A117" s="1"/>
      <c r="B117" s="1"/>
      <c r="C117" s="70" t="s">
        <v>83</v>
      </c>
      <c r="D117" s="238">
        <f>COUNTIF('Detailed Inventory'!$AB$6:$AB$105,"Lead Status Unknown")</f>
        <v>0</v>
      </c>
      <c r="E117" s="239"/>
      <c r="F117"/>
    </row>
    <row r="118" spans="1:6" x14ac:dyDescent="0.35">
      <c r="A118" s="1"/>
      <c r="B118" s="1"/>
      <c r="C118" s="70" t="s">
        <v>84</v>
      </c>
      <c r="D118" s="238">
        <f>COUNTIF('Detailed Inventory'!$AB$6:$AB$105,"Non-Lead")</f>
        <v>0</v>
      </c>
      <c r="E118" s="239"/>
      <c r="F118"/>
    </row>
    <row r="119" spans="1:6" x14ac:dyDescent="0.35">
      <c r="A119" s="1"/>
      <c r="B119" s="1"/>
      <c r="C119" s="70" t="s">
        <v>85</v>
      </c>
      <c r="D119" s="247">
        <f>SUM(D115:E118)</f>
        <v>0</v>
      </c>
      <c r="E119" s="247"/>
      <c r="F119"/>
    </row>
    <row r="120" spans="1:6" x14ac:dyDescent="0.35">
      <c r="A120" s="44"/>
      <c r="B120" s="44"/>
      <c r="F120"/>
    </row>
    <row r="121" spans="1:6" ht="15" customHeight="1" x14ac:dyDescent="0.35">
      <c r="A121" s="1"/>
      <c r="B121" s="1"/>
      <c r="C121" s="1"/>
      <c r="D121" s="1"/>
      <c r="E121" s="1"/>
      <c r="F121"/>
    </row>
    <row r="122" spans="1:6" x14ac:dyDescent="0.35">
      <c r="B122" s="66"/>
      <c r="C122" s="175" t="s">
        <v>86</v>
      </c>
      <c r="D122" s="1"/>
      <c r="E122" s="1"/>
      <c r="F122"/>
    </row>
    <row r="123" spans="1:6" x14ac:dyDescent="0.35">
      <c r="A123" s="1"/>
      <c r="B123" s="1"/>
      <c r="C123" s="64"/>
      <c r="D123" s="74" t="s">
        <v>87</v>
      </c>
      <c r="E123" s="75" t="s">
        <v>88</v>
      </c>
      <c r="F123"/>
    </row>
    <row r="124" spans="1:6" x14ac:dyDescent="0.35">
      <c r="A124" s="1"/>
      <c r="B124" s="1"/>
      <c r="C124" s="73" t="s">
        <v>79</v>
      </c>
      <c r="D124" s="71" t="s">
        <v>89</v>
      </c>
      <c r="E124" s="71" t="s">
        <v>90</v>
      </c>
      <c r="F124"/>
    </row>
    <row r="125" spans="1:6" x14ac:dyDescent="0.35">
      <c r="A125" s="1"/>
      <c r="B125" s="1"/>
      <c r="C125" s="70" t="s">
        <v>81</v>
      </c>
      <c r="D125" s="236">
        <f>COUNTIF('Detailed Inventory'!$I$6:$I$105,"Lead")</f>
        <v>0</v>
      </c>
      <c r="E125" s="236">
        <f>COUNTIF('Detailed Inventory'!$T$6:$T$105,"Lead")</f>
        <v>0</v>
      </c>
      <c r="F125"/>
    </row>
    <row r="126" spans="1:6" x14ac:dyDescent="0.35">
      <c r="A126" s="1"/>
      <c r="B126" s="1"/>
      <c r="C126" s="70" t="s">
        <v>91</v>
      </c>
      <c r="D126" s="236">
        <f>COUNTIF('Detailed Inventory'!$I$6:$I$105,"Galvanized")</f>
        <v>0</v>
      </c>
      <c r="E126" s="236">
        <f>COUNTIF('Detailed Inventory'!$T$6:$T$105,"Galvanized")</f>
        <v>0</v>
      </c>
      <c r="F126"/>
    </row>
    <row r="127" spans="1:6" x14ac:dyDescent="0.35">
      <c r="A127" s="1"/>
      <c r="B127" s="1"/>
      <c r="C127" s="70" t="s">
        <v>82</v>
      </c>
      <c r="D127" s="236">
        <f>COUNTIF('Detailed Inventory'!$I$6:$I$105,"Galvanized Requiring Replacement")</f>
        <v>0</v>
      </c>
      <c r="E127" s="236">
        <f>COUNTIF('Detailed Inventory'!$T$6:$T$105,"Galvanized Requiring Replacement")</f>
        <v>0</v>
      </c>
      <c r="F127"/>
    </row>
    <row r="128" spans="1:6" x14ac:dyDescent="0.35">
      <c r="A128" s="1"/>
      <c r="B128" s="1"/>
      <c r="C128" s="70" t="s">
        <v>92</v>
      </c>
      <c r="D128" s="236">
        <f>COUNTIF('Detailed Inventory'!$I$6:$I$105,"Non-Lead - Copper")</f>
        <v>0</v>
      </c>
      <c r="E128" s="236">
        <f>COUNTIF('Detailed Inventory'!$T$6:$T$105,"Non-Lead - Copper")</f>
        <v>0</v>
      </c>
      <c r="F128"/>
    </row>
    <row r="129" spans="1:6" x14ac:dyDescent="0.35">
      <c r="A129" s="1"/>
      <c r="B129" s="1"/>
      <c r="C129" s="70" t="s">
        <v>93</v>
      </c>
      <c r="D129" s="236">
        <f>COUNTIF('Detailed Inventory'!$I$6:$I$105,"Non-Lead - Plastic")</f>
        <v>0</v>
      </c>
      <c r="E129" s="236">
        <f>COUNTIF('Detailed Inventory'!$T$6:$T$105,"Non-Lead - Plastic")</f>
        <v>0</v>
      </c>
      <c r="F129"/>
    </row>
    <row r="130" spans="1:6" x14ac:dyDescent="0.35">
      <c r="A130" s="1"/>
      <c r="B130" s="1"/>
      <c r="C130" s="70" t="s">
        <v>94</v>
      </c>
      <c r="D130" s="236">
        <f>COUNTIF('Detailed Inventory'!$I$6:$I$105,"Non-Lead - Other")</f>
        <v>0</v>
      </c>
      <c r="E130" s="236">
        <f>COUNTIF('Detailed Inventory'!$T$6:$T$105,"Non-Lead - Other")</f>
        <v>0</v>
      </c>
      <c r="F130"/>
    </row>
    <row r="131" spans="1:6" x14ac:dyDescent="0.35">
      <c r="A131" s="1"/>
      <c r="B131" s="1"/>
      <c r="C131" s="70" t="s">
        <v>95</v>
      </c>
      <c r="D131" s="236">
        <f>COUNTIF('Detailed Inventory'!$I$6:$I$105,"Unknown")</f>
        <v>0</v>
      </c>
      <c r="E131" s="236">
        <f>COUNTIF('Detailed Inventory'!$T$6:$T$105,"Unknown")</f>
        <v>0</v>
      </c>
      <c r="F131"/>
    </row>
    <row r="132" spans="1:6" x14ac:dyDescent="0.35">
      <c r="A132" s="1"/>
      <c r="B132" s="1"/>
      <c r="C132" s="70" t="s">
        <v>96</v>
      </c>
      <c r="D132" s="236">
        <f>SUM(D125:D131)</f>
        <v>0</v>
      </c>
      <c r="E132" s="236">
        <f>SUM(E125:E131)</f>
        <v>0</v>
      </c>
      <c r="F132"/>
    </row>
    <row r="133" spans="1:6" x14ac:dyDescent="0.35">
      <c r="A133" s="1"/>
      <c r="B133" s="1"/>
      <c r="F133"/>
    </row>
    <row r="134" spans="1:6" x14ac:dyDescent="0.35">
      <c r="A134" s="1"/>
      <c r="B134" s="1"/>
      <c r="F134"/>
    </row>
    <row r="135" spans="1:6" x14ac:dyDescent="0.35">
      <c r="B135" s="258" t="s">
        <v>97</v>
      </c>
      <c r="C135" s="258"/>
      <c r="D135" s="1"/>
      <c r="E135" s="1"/>
      <c r="F135"/>
    </row>
    <row r="136" spans="1:6" ht="63.75" customHeight="1" x14ac:dyDescent="0.35">
      <c r="B136" s="237" t="s">
        <v>98</v>
      </c>
      <c r="C136" s="237"/>
      <c r="D136" s="237"/>
      <c r="E136" s="237"/>
      <c r="F136" s="237"/>
    </row>
    <row r="137" spans="1:6" x14ac:dyDescent="0.35">
      <c r="A137" s="1"/>
      <c r="B137" s="1"/>
      <c r="C137" s="1"/>
      <c r="D137" s="1"/>
      <c r="E137" s="1"/>
      <c r="F137"/>
    </row>
    <row r="138" spans="1:6" x14ac:dyDescent="0.35">
      <c r="C138" s="72" t="s">
        <v>79</v>
      </c>
      <c r="D138" s="292" t="s">
        <v>99</v>
      </c>
      <c r="E138" s="293"/>
      <c r="F138"/>
    </row>
    <row r="139" spans="1:6" x14ac:dyDescent="0.35">
      <c r="C139" s="70" t="s">
        <v>81</v>
      </c>
      <c r="D139" s="238">
        <f>COUNTIF('Detailed Inventory'!$E$6:$E$105,"Lead")+COUNTIF('Detailed Inventory'!$Q$6:$Q$105,"Lead")</f>
        <v>0</v>
      </c>
      <c r="E139" s="239"/>
      <c r="F139"/>
    </row>
    <row r="140" spans="1:6" x14ac:dyDescent="0.35">
      <c r="C140" s="70" t="s">
        <v>95</v>
      </c>
      <c r="D140" s="238">
        <f>COUNTIF('Detailed Inventory'!$E$6:$E$105,"Unknown")+COUNTIF('Detailed Inventory'!$Q$6:$Q$105,"Unknown")</f>
        <v>0</v>
      </c>
      <c r="E140" s="239"/>
      <c r="F140"/>
    </row>
    <row r="141" spans="1:6" x14ac:dyDescent="0.35">
      <c r="C141" s="70" t="s">
        <v>84</v>
      </c>
      <c r="D141" s="238" cm="1">
        <f t="array" ref="D141">SUM(COUNTIF('Detailed Inventory'!$E$6:$E$105,{"Galvanized","Non-Lead - Copper","Non-Lead - Plastic","Non-Lead - Other"}))+SUM(COUNTIF('Detailed Inventory'!$Q$6:$Q$105,{"Galvanized","Non-Lead - Copper","Non-Lead - Plastic","Non-Lead - Other"}))</f>
        <v>0</v>
      </c>
      <c r="E141" s="239"/>
      <c r="F141"/>
    </row>
    <row r="142" spans="1:6" x14ac:dyDescent="0.35">
      <c r="C142" s="70" t="s">
        <v>100</v>
      </c>
      <c r="D142" s="238">
        <f>COUNTIF('Detailed Inventory'!$E$6:$E$105,"No Connector Present")+COUNTIF('Detailed Inventory'!$Q$6:$Q$105,"No Connector Present")</f>
        <v>0</v>
      </c>
      <c r="E142" s="239"/>
      <c r="F142"/>
    </row>
    <row r="143" spans="1:6" x14ac:dyDescent="0.35"/>
    <row r="144" spans="1:6" ht="60.5" customHeight="1" x14ac:dyDescent="0.35"/>
    <row r="145" spans="1:6" ht="18" x14ac:dyDescent="0.35">
      <c r="A145" s="240" t="s">
        <v>101</v>
      </c>
      <c r="B145" s="240"/>
      <c r="C145" s="240"/>
      <c r="D145" s="240"/>
      <c r="F145"/>
    </row>
    <row r="146" spans="1:6" ht="32.25" customHeight="1" x14ac:dyDescent="0.35">
      <c r="A146" s="237" t="s">
        <v>102</v>
      </c>
      <c r="B146" s="237"/>
      <c r="C146" s="237"/>
      <c r="D146" s="237"/>
      <c r="E146" s="237"/>
      <c r="F146" s="237"/>
    </row>
    <row r="147" spans="1:6" ht="12.65" customHeight="1" x14ac:dyDescent="0.35">
      <c r="A147" s="174"/>
      <c r="B147" s="174"/>
      <c r="C147" s="174"/>
      <c r="D147" s="174"/>
      <c r="E147" s="174"/>
      <c r="F147" s="174"/>
    </row>
    <row r="148" spans="1:6" ht="15.65" customHeight="1" x14ac:dyDescent="0.35">
      <c r="B148" s="241" t="s">
        <v>103</v>
      </c>
      <c r="C148" s="241"/>
      <c r="F148"/>
    </row>
    <row r="149" spans="1:6" ht="32.15" customHeight="1" x14ac:dyDescent="0.35">
      <c r="B149" s="237" t="s">
        <v>104</v>
      </c>
      <c r="C149" s="237"/>
      <c r="D149" s="237"/>
      <c r="E149" s="237"/>
      <c r="F149" s="237"/>
    </row>
    <row r="150" spans="1:6" ht="8.15" customHeight="1" x14ac:dyDescent="0.35">
      <c r="B150" s="174"/>
      <c r="C150" s="174"/>
      <c r="D150" s="174"/>
      <c r="E150" s="174"/>
      <c r="F150" s="174"/>
    </row>
    <row r="151" spans="1:6" x14ac:dyDescent="0.35">
      <c r="C151" s="173" t="s">
        <v>105</v>
      </c>
      <c r="D151" s="238" t="str" cm="1">
        <f t="array" ref="D151">IF(AND(COUNTIF($D$5,{"Select",""})+COUNTIF($D$7,{"Select",""})+COUNTIF($D$11,{"CA0000000",""})+COUNTIF($D$22,"")+COUNTIF($D$26,{"Select",""})+COUNTIF($D$33,"")+COUNTIF($D$35:$D$36,"")+COUNTIF($D$49,"")+COUNTIF($D$52,"")+COUNTIF($D$55,"")+IF(COUNTIF($D$88:$D$96,"Yes")=1,0,1)*COUNTIF($D$97,"")+COUNTIF($D$168,{"Select",""})+COUNTIF($C$173,{"Enter Certifier Full Name",""})+COUNTIF($D$175,{"Select",""})+COUNTIF($E$175,{"Enter Date",""})=0),"Yes","No")</f>
        <v>No</v>
      </c>
      <c r="E151" s="239"/>
      <c r="F151"/>
    </row>
    <row r="152" spans="1:6" ht="7.5" customHeight="1" x14ac:dyDescent="0.35"/>
    <row r="153" spans="1:6" x14ac:dyDescent="0.35">
      <c r="C153" s="173" t="s">
        <v>106</v>
      </c>
      <c r="D153" s="238" t="str">
        <f>IF(ISBLANK($D$22),"Enter service connections in Q8",IF($D$24&gt;=$D$22,"Yes",IF(AND($D$24&lt;$D$22,$D$29&lt;&gt;""),"Yes","Explain missing lines in Q9b")))</f>
        <v>Enter service connections in Q8</v>
      </c>
      <c r="E153" s="239"/>
      <c r="F153"/>
    </row>
    <row r="154" spans="1:6" ht="7.5" customHeight="1" x14ac:dyDescent="0.35"/>
    <row r="155" spans="1:6" x14ac:dyDescent="0.35">
      <c r="C155" s="173" t="s">
        <v>107</v>
      </c>
      <c r="D155" s="238" t="str">
        <f>IF($D$119=0,"No",IF(COUNTIF('Detailed Inventory'!$AB$6:$AB$105,"*Error*"),"No","Yes"))</f>
        <v>No</v>
      </c>
      <c r="E155" s="239"/>
      <c r="F155"/>
    </row>
    <row r="156" spans="1:6" ht="7.5" customHeight="1" x14ac:dyDescent="0.35"/>
    <row r="157" spans="1:6" x14ac:dyDescent="0.35">
      <c r="C157" s="173" t="s">
        <v>108</v>
      </c>
      <c r="D157" s="238" t="str">
        <f>IF($D$119=0,"No",IF(COUNTIF('Detailed Inventory'!$AB$6:$AB$105,"Error: Missing Response in Column B or C"),"No","Yes"))</f>
        <v>No</v>
      </c>
      <c r="E157" s="239"/>
      <c r="F157"/>
    </row>
    <row r="158" spans="1:6" ht="20.149999999999999" customHeight="1" x14ac:dyDescent="0.35"/>
    <row r="159" spans="1:6" x14ac:dyDescent="0.35">
      <c r="B159" s="286" t="s">
        <v>109</v>
      </c>
      <c r="C159" s="287"/>
      <c r="F159"/>
    </row>
    <row r="160" spans="1:6" ht="8.25" customHeight="1" x14ac:dyDescent="0.35">
      <c r="B160" s="175"/>
      <c r="C160" s="176"/>
      <c r="F160"/>
    </row>
    <row r="161" spans="1:6" ht="25.5" customHeight="1" x14ac:dyDescent="0.35">
      <c r="B161" s="288" t="s">
        <v>110</v>
      </c>
      <c r="C161" s="287"/>
      <c r="D161" s="287"/>
      <c r="E161" s="287"/>
      <c r="F161" s="4"/>
    </row>
    <row r="162" spans="1:6" ht="20.5" customHeight="1" x14ac:dyDescent="0.35">
      <c r="B162" s="157"/>
      <c r="C162" s="269" t="s">
        <v>111</v>
      </c>
      <c r="D162" s="269"/>
      <c r="E162" s="269"/>
      <c r="F162" s="269"/>
    </row>
    <row r="163" spans="1:6" ht="20.5" customHeight="1" x14ac:dyDescent="0.35">
      <c r="B163" s="154"/>
      <c r="C163" s="269" t="s">
        <v>112</v>
      </c>
      <c r="D163" s="269"/>
      <c r="E163" s="269"/>
      <c r="F163" s="269"/>
    </row>
    <row r="164" spans="1:6" ht="51" customHeight="1" x14ac:dyDescent="0.35">
      <c r="B164" s="154"/>
      <c r="C164" s="269" t="s">
        <v>113</v>
      </c>
      <c r="D164" s="269"/>
      <c r="E164" s="269"/>
      <c r="F164" s="269"/>
    </row>
    <row r="165" spans="1:6" ht="30.75" customHeight="1" x14ac:dyDescent="0.35">
      <c r="B165" s="154"/>
      <c r="C165" s="269" t="s">
        <v>114</v>
      </c>
      <c r="D165" s="269"/>
      <c r="E165" s="269"/>
      <c r="F165" s="269"/>
    </row>
    <row r="166" spans="1:6" ht="52" customHeight="1" x14ac:dyDescent="0.35">
      <c r="B166" s="154"/>
      <c r="C166" s="269" t="s">
        <v>115</v>
      </c>
      <c r="D166" s="269"/>
      <c r="E166" s="269"/>
      <c r="F166" s="269"/>
    </row>
    <row r="167" spans="1:6" ht="44.5" customHeight="1" thickBot="1" x14ac:dyDescent="0.4">
      <c r="B167" s="154"/>
      <c r="C167" s="269" t="s">
        <v>116</v>
      </c>
      <c r="D167" s="269"/>
      <c r="E167" s="269"/>
      <c r="F167" s="269"/>
    </row>
    <row r="168" spans="1:6" ht="16" thickBot="1" x14ac:dyDescent="0.4">
      <c r="A168" s="4"/>
      <c r="B168" s="289" t="s">
        <v>117</v>
      </c>
      <c r="C168" s="290"/>
      <c r="D168" s="60" t="s">
        <v>4</v>
      </c>
      <c r="F168"/>
    </row>
    <row r="169" spans="1:6" ht="20.149999999999999" customHeight="1" x14ac:dyDescent="0.35">
      <c r="A169" s="4"/>
      <c r="B169" s="4"/>
      <c r="C169" s="4"/>
      <c r="F169"/>
    </row>
    <row r="170" spans="1:6" x14ac:dyDescent="0.35">
      <c r="B170" s="241" t="s">
        <v>118</v>
      </c>
      <c r="C170" s="241"/>
    </row>
    <row r="171" spans="1:6" x14ac:dyDescent="0.35">
      <c r="B171" s="237" t="s">
        <v>119</v>
      </c>
      <c r="C171" s="237"/>
      <c r="D171" s="237"/>
      <c r="E171" s="237"/>
    </row>
    <row r="172" spans="1:6" ht="8.25" customHeight="1" thickBot="1" x14ac:dyDescent="0.4">
      <c r="A172" s="4"/>
      <c r="B172" s="4"/>
      <c r="C172" s="4"/>
    </row>
    <row r="173" spans="1:6" ht="16" thickBot="1" x14ac:dyDescent="0.4">
      <c r="B173" s="153" t="s">
        <v>120</v>
      </c>
      <c r="C173" s="102" t="s">
        <v>121</v>
      </c>
      <c r="D173" s="284" t="s">
        <v>122</v>
      </c>
      <c r="E173" s="285"/>
    </row>
    <row r="174" spans="1:6" ht="30" customHeight="1" thickBot="1" x14ac:dyDescent="0.4">
      <c r="B174" s="154"/>
      <c r="C174" s="269" t="s">
        <v>123</v>
      </c>
      <c r="D174" s="269"/>
      <c r="E174" s="269"/>
    </row>
    <row r="175" spans="1:6" ht="16" thickBot="1" x14ac:dyDescent="0.4">
      <c r="D175" s="60" t="s">
        <v>4</v>
      </c>
      <c r="E175" s="63" t="s">
        <v>124</v>
      </c>
    </row>
    <row r="176" spans="1:6" x14ac:dyDescent="0.35"/>
    <row r="177" spans="1:6" x14ac:dyDescent="0.35"/>
    <row r="178" spans="1:6" ht="96" customHeight="1" x14ac:dyDescent="0.35">
      <c r="A178" s="237" t="s">
        <v>125</v>
      </c>
      <c r="B178" s="237"/>
      <c r="C178" s="237"/>
      <c r="D178" s="237"/>
      <c r="E178" s="237"/>
      <c r="F178" s="237"/>
    </row>
    <row r="179" spans="1:6" x14ac:dyDescent="0.35"/>
    <row r="180" spans="1:6" x14ac:dyDescent="0.35"/>
    <row r="181" spans="1:6" x14ac:dyDescent="0.35"/>
    <row r="182" spans="1:6" x14ac:dyDescent="0.35"/>
    <row r="183" spans="1:6" x14ac:dyDescent="0.35"/>
    <row r="184" spans="1:6" x14ac:dyDescent="0.35"/>
    <row r="185" spans="1:6" x14ac:dyDescent="0.35"/>
    <row r="186" spans="1:6" x14ac:dyDescent="0.35"/>
    <row r="187" spans="1:6" x14ac:dyDescent="0.35"/>
    <row r="188" spans="1:6" x14ac:dyDescent="0.35"/>
    <row r="189" spans="1:6" x14ac:dyDescent="0.35"/>
    <row r="190" spans="1:6" x14ac:dyDescent="0.35"/>
    <row r="191" spans="1:6" x14ac:dyDescent="0.35"/>
    <row r="192" spans="1:6" x14ac:dyDescent="0.35"/>
    <row r="193" x14ac:dyDescent="0.35"/>
    <row r="194" x14ac:dyDescent="0.35"/>
    <row r="195" x14ac:dyDescent="0.35"/>
    <row r="196" x14ac:dyDescent="0.35"/>
    <row r="197" x14ac:dyDescent="0.35"/>
    <row r="198" x14ac:dyDescent="0.35"/>
    <row r="199" x14ac:dyDescent="0.35"/>
    <row r="200" x14ac:dyDescent="0.35"/>
    <row r="201" x14ac:dyDescent="0.35"/>
    <row r="202" x14ac:dyDescent="0.35"/>
    <row r="203" x14ac:dyDescent="0.35"/>
  </sheetData>
  <sheetProtection algorithmName="SHA-512" hashValue="cF+eoL+ydFkWNUBCAnR1qB2mrckn15t+d2RuaJboOpr1bY/PKd5imXPXtW4Frmf0/1sY+gxmBwSh5DBbDzoV/A==" saltValue="8Qewa15Q4i9ZXfIPxYqYeA==" spinCount="100000" sheet="1"/>
  <mergeCells count="89">
    <mergeCell ref="C163:F163"/>
    <mergeCell ref="C164:F164"/>
    <mergeCell ref="C165:F165"/>
    <mergeCell ref="C166:F166"/>
    <mergeCell ref="B20:C20"/>
    <mergeCell ref="B22:C22"/>
    <mergeCell ref="A146:F146"/>
    <mergeCell ref="B32:C32"/>
    <mergeCell ref="D139:E139"/>
    <mergeCell ref="A145:D145"/>
    <mergeCell ref="A44:C44"/>
    <mergeCell ref="B135:C135"/>
    <mergeCell ref="B110:F110"/>
    <mergeCell ref="D138:E138"/>
    <mergeCell ref="D140:E140"/>
    <mergeCell ref="D141:E141"/>
    <mergeCell ref="D142:E142"/>
    <mergeCell ref="D117:E117"/>
    <mergeCell ref="D52:E53"/>
    <mergeCell ref="D55:E56"/>
    <mergeCell ref="A178:F178"/>
    <mergeCell ref="D173:E173"/>
    <mergeCell ref="B148:C148"/>
    <mergeCell ref="B170:C170"/>
    <mergeCell ref="D157:E157"/>
    <mergeCell ref="D151:E151"/>
    <mergeCell ref="D153:E153"/>
    <mergeCell ref="D155:E155"/>
    <mergeCell ref="B159:C159"/>
    <mergeCell ref="B161:E161"/>
    <mergeCell ref="C174:E174"/>
    <mergeCell ref="B168:C168"/>
    <mergeCell ref="B149:F149"/>
    <mergeCell ref="B171:E171"/>
    <mergeCell ref="C167:F167"/>
    <mergeCell ref="C162:F162"/>
    <mergeCell ref="D13:E13"/>
    <mergeCell ref="D15:E15"/>
    <mergeCell ref="D18:E18"/>
    <mergeCell ref="D16:E16"/>
    <mergeCell ref="D29:E30"/>
    <mergeCell ref="D58:E59"/>
    <mergeCell ref="D33:E33"/>
    <mergeCell ref="D34:E34"/>
    <mergeCell ref="D42:E42"/>
    <mergeCell ref="B46:E46"/>
    <mergeCell ref="D39:E39"/>
    <mergeCell ref="D40:E40"/>
    <mergeCell ref="A1:F1"/>
    <mergeCell ref="B38:D38"/>
    <mergeCell ref="B24:C24"/>
    <mergeCell ref="D26:E27"/>
    <mergeCell ref="D35:E35"/>
    <mergeCell ref="D36:E36"/>
    <mergeCell ref="A2:D2"/>
    <mergeCell ref="B5:C5"/>
    <mergeCell ref="B7:C7"/>
    <mergeCell ref="A9:C9"/>
    <mergeCell ref="B11:C11"/>
    <mergeCell ref="D7:E7"/>
    <mergeCell ref="A3:E3"/>
    <mergeCell ref="B13:C13"/>
    <mergeCell ref="B15:C15"/>
    <mergeCell ref="B18:C18"/>
    <mergeCell ref="D41:E41"/>
    <mergeCell ref="B47:E47"/>
    <mergeCell ref="D49:E50"/>
    <mergeCell ref="D81:E81"/>
    <mergeCell ref="A83:D83"/>
    <mergeCell ref="B61:D61"/>
    <mergeCell ref="B71:D71"/>
    <mergeCell ref="B62:E62"/>
    <mergeCell ref="D97:E98"/>
    <mergeCell ref="A84:F84"/>
    <mergeCell ref="B86:E86"/>
    <mergeCell ref="D69:E69"/>
    <mergeCell ref="B72:F72"/>
    <mergeCell ref="B136:F136"/>
    <mergeCell ref="D118:E118"/>
    <mergeCell ref="A100:C100"/>
    <mergeCell ref="B102:D102"/>
    <mergeCell ref="D116:E116"/>
    <mergeCell ref="C104:E104"/>
    <mergeCell ref="A106:C106"/>
    <mergeCell ref="B109:C109"/>
    <mergeCell ref="A107:F107"/>
    <mergeCell ref="D114:E114"/>
    <mergeCell ref="D119:E119"/>
    <mergeCell ref="D115:E115"/>
  </mergeCells>
  <conditionalFormatting sqref="D151:E157">
    <cfRule type="containsText" dxfId="11" priority="1" operator="containsText" text="Yes">
      <formula>NOT(ISERROR(SEARCH("Yes",D151)))</formula>
    </cfRule>
    <cfRule type="containsText" dxfId="10" priority="2" operator="containsText" text="No">
      <formula>NOT(ISERROR(SEARCH("No",D151)))</formula>
    </cfRule>
    <cfRule type="containsText" dxfId="9" priority="3" operator="containsText" text="in">
      <formula>NOT(ISERROR(SEARCH("in",D151)))</formula>
    </cfRule>
  </conditionalFormatting>
  <dataValidations count="8">
    <dataValidation type="whole" operator="greaterThanOrEqual" allowBlank="1" showInputMessage="1" showErrorMessage="1" errorTitle="Entry Format" error="Please enter a numeric value." sqref="D20" xr:uid="{8FA3351B-AFDA-474A-BB0F-C4B08EE195F4}">
      <formula1>1</formula1>
    </dataValidation>
    <dataValidation type="custom" allowBlank="1" showInputMessage="1" showErrorMessage="1" errorTitle="Entry Format" error="PWSID must be &quot;CA&quot; followed by a seven-digit number (e.g., CA1234567)." sqref="D11" xr:uid="{3D93DC59-D72B-4DAD-BA04-EF4796BABB62}">
      <formula1>AND(LEFT($D$11,2)="CA", LEN($D$11)=9, ISNUMBER(VALUE(MID($D$11,3,7))))</formula1>
    </dataValidation>
    <dataValidation allowBlank="1" showInputMessage="1" showErrorMessage="1" prompt="Enter the postal street address of the water system." sqref="D15:E15" xr:uid="{F949BA23-195B-437A-90B7-6D08B8C0D3FE}"/>
    <dataValidation allowBlank="1" showInputMessage="1" showErrorMessage="1" prompt="Enter the postal City, State and Zip Code of the water system's mailing address." sqref="D16:E16" xr:uid="{3FD7E357-6776-4847-91A5-006B6149E97B}"/>
    <dataValidation type="whole" operator="greaterThanOrEqual" allowBlank="1" showInputMessage="1" showErrorMessage="1" errorTitle="Entry Format" error="Please enter a numeric value." prompt="Enter the number of service connections reported in the water system's most recent electronic Annual Report (eAR)." sqref="D22" xr:uid="{1D02D644-7094-4166-A4D7-F367D20C9338}">
      <formula1>1</formula1>
    </dataValidation>
    <dataValidation allowBlank="1" showInputMessage="1" showErrorMessage="1" prompt="Enter the certifier's first and last name." sqref="C173" xr:uid="{27BF319D-D2AD-4EEB-B260-CC1B7EC575FF}"/>
    <dataValidation allowBlank="1" showInputMessage="1" showErrorMessage="1" prompt="Enter the certification date." sqref="E175" xr:uid="{01FE9F54-8C5C-4D9E-8F4C-585EE605D2FB}"/>
    <dataValidation allowBlank="1" showInputMessage="1" showErrorMessage="1" prompt="Enter the water system name as it appears in SDWIS." sqref="D13:E13" xr:uid="{3DCCDE61-DB01-4613-A670-705510674618}"/>
  </dataValidations>
  <pageMargins left="0.7" right="0.7" top="0.75" bottom="0.75" header="0.3" footer="0.3"/>
  <pageSetup scale="90" fitToWidth="0" fitToHeight="0" orientation="portrait" r:id="rId1"/>
  <headerFooter>
    <oddHeader>&amp;L&amp;"Arial,Regular"&amp;12State Water Resources Control Board&amp;R&amp;"Arial,Regular"&amp;12Division of Drinking Water</oddHeader>
    <oddFooter>&amp;L&amp;"Arial,Regular"&amp;12LCRI Inventory Report&amp;C&amp;"Arial,Regular"&amp;12Page &amp;P of &amp;N&amp;R&amp;"Arial,Regular"&amp;12Rev. October 2026</oddFooter>
  </headerFooter>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prompt="Select &quot;LCRI Baseline&quot; if this is the FIRST inventory submission for the LCRI. Select &quot;LCRI Update&quot; for updates to the baseline inventory." xr:uid="{DF41B2A4-AC2A-4A6C-9314-DD446256E793}">
          <x14:formula1>
            <xm:f>Dropdowns!$I$2:$I$4</xm:f>
          </x14:formula1>
          <xm:sqref>D5</xm:sqref>
        </x14:dataValidation>
        <x14:dataValidation type="list" allowBlank="1" showInputMessage="1" showErrorMessage="1" xr:uid="{B2EBE99D-6CD8-4DBB-A1AC-1FCFAF34A475}">
          <x14:formula1>
            <xm:f>Dropdowns!$K$2:$K$4</xm:f>
          </x14:formula1>
          <xm:sqref>D18</xm:sqref>
        </x14:dataValidation>
        <x14:dataValidation type="list" allowBlank="1" showInputMessage="1" showErrorMessage="1" xr:uid="{1D983D85-0B84-4F22-80AE-52279D6CBC96}">
          <x14:formula1>
            <xm:f>Dropdowns!$L$2:$L$6</xm:f>
          </x14:formula1>
          <xm:sqref>D26</xm:sqref>
        </x14:dataValidation>
        <x14:dataValidation type="list" allowBlank="1" showInputMessage="1" showErrorMessage="1" xr:uid="{2FF050BD-3F4D-43AA-8712-0D07AAE39BDB}">
          <x14:formula1>
            <xm:f>Dropdowns!$M$2:$M$4</xm:f>
          </x14:formula1>
          <xm:sqref>D64:D68 D80 D175 D88:D96 D168</xm:sqref>
        </x14:dataValidation>
        <x14:dataValidation type="list" allowBlank="1" showInputMessage="1" showErrorMessage="1" xr:uid="{E17A0A90-107A-4684-B99C-D77A76C06FA5}">
          <x14:formula1>
            <xm:f>Dropdowns!$M$2:$M$5</xm:f>
          </x14:formula1>
          <xm:sqref>D175 D168</xm:sqref>
        </x14:dataValidation>
        <x14:dataValidation type="list" allowBlank="1" showInputMessage="1" showErrorMessage="1" prompt="Select the time frame that represents the reported data. Select Pre-LCRI (up to November 2027) for inventories required by November 1, 2027." xr:uid="{AF49A02A-A3ED-49D7-AE42-630DADD78FFB}">
          <x14:formula1>
            <xm:f>Dropdowns!$J$2:$J$17</xm:f>
          </x14:formula1>
          <xm:sqref>D7:E7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5784C2-15CB-4138-AF89-8689DCF1952F}">
  <sheetPr codeName="Sheet15">
    <tabColor theme="4" tint="-0.249977111117893"/>
  </sheetPr>
  <dimension ref="A1:AE106"/>
  <sheetViews>
    <sheetView zoomScale="80" zoomScaleNormal="80" workbookViewId="0">
      <pane xSplit="3" ySplit="5" topLeftCell="D6" activePane="bottomRight" state="frozen"/>
      <selection pane="topRight" activeCell="D1" sqref="D1"/>
      <selection pane="bottomLeft" activeCell="A6" sqref="A6"/>
      <selection pane="bottomRight" activeCell="B6" sqref="B6"/>
    </sheetView>
  </sheetViews>
  <sheetFormatPr defaultColWidth="0" defaultRowHeight="15.5" zeroHeight="1" x14ac:dyDescent="0.35"/>
  <cols>
    <col min="1" max="1" width="11.54296875" style="1" customWidth="1"/>
    <col min="2" max="2" width="20.54296875" customWidth="1"/>
    <col min="3" max="10" width="20.54296875" style="1" customWidth="1"/>
    <col min="11" max="11" width="20.54296875" customWidth="1"/>
    <col min="12" max="12" width="20.54296875" style="1" customWidth="1"/>
    <col min="13" max="13" width="20.54296875" customWidth="1"/>
    <col min="14" max="23" width="20.54296875" style="1" customWidth="1"/>
    <col min="24" max="24" width="20.54296875" customWidth="1"/>
    <col min="25" max="27" width="20.54296875" style="1" customWidth="1"/>
    <col min="28" max="28" width="50.54296875" style="1" customWidth="1"/>
    <col min="29" max="29" width="26.81640625" style="87" hidden="1" customWidth="1"/>
    <col min="30" max="30" width="15.7265625" style="1" hidden="1" customWidth="1"/>
    <col min="31" max="31" width="22.54296875" style="89" hidden="1" customWidth="1"/>
    <col min="32" max="16384" width="9.1796875" style="1" hidden="1"/>
  </cols>
  <sheetData>
    <row r="1" spans="1:31" ht="31.5" customHeight="1" thickBot="1" x14ac:dyDescent="0.4">
      <c r="B1" s="158" t="str">
        <f>UPPER('Inventory Report'!D11)</f>
        <v>CA0000000</v>
      </c>
      <c r="C1" s="159" t="str">
        <f>'Inventory Report'!D7</f>
        <v>Select</v>
      </c>
      <c r="D1" s="86" t="s">
        <v>126</v>
      </c>
      <c r="K1" s="1"/>
      <c r="M1" s="1"/>
      <c r="X1" s="1"/>
      <c r="Y1" s="87"/>
      <c r="AB1" s="88"/>
      <c r="AC1" s="1"/>
    </row>
    <row r="2" spans="1:31" s="90" customFormat="1" ht="27.75" customHeight="1" thickBot="1" x14ac:dyDescent="0.4">
      <c r="B2" s="136" t="s">
        <v>127</v>
      </c>
      <c r="C2" s="137"/>
      <c r="D2" s="136" t="s">
        <v>128</v>
      </c>
      <c r="E2" s="134" t="s">
        <v>129</v>
      </c>
      <c r="F2" s="135"/>
      <c r="G2" s="135"/>
      <c r="H2" s="135"/>
      <c r="I2" s="135"/>
      <c r="J2" s="135"/>
      <c r="K2" s="135"/>
      <c r="L2" s="135"/>
      <c r="M2" s="135"/>
      <c r="N2" s="135"/>
      <c r="O2" s="135"/>
      <c r="P2" s="135"/>
      <c r="Q2" s="138" t="s">
        <v>130</v>
      </c>
      <c r="R2" s="139"/>
      <c r="S2" s="139"/>
      <c r="T2" s="139"/>
      <c r="U2" s="139"/>
      <c r="V2" s="139"/>
      <c r="W2" s="139"/>
      <c r="X2" s="139"/>
      <c r="Y2" s="140"/>
      <c r="Z2" s="139"/>
      <c r="AA2" s="141"/>
      <c r="AB2" s="142" t="s">
        <v>131</v>
      </c>
      <c r="AE2" s="91"/>
    </row>
    <row r="3" spans="1:31" s="119" customFormat="1" ht="68.5" customHeight="1" x14ac:dyDescent="0.35">
      <c r="B3" s="162" t="s">
        <v>132</v>
      </c>
      <c r="C3" s="120" t="s">
        <v>133</v>
      </c>
      <c r="D3" s="167" t="s">
        <v>134</v>
      </c>
      <c r="E3" s="121" t="s">
        <v>132</v>
      </c>
      <c r="F3" s="123" t="s">
        <v>135</v>
      </c>
      <c r="G3" s="125" t="s">
        <v>136</v>
      </c>
      <c r="H3" s="121" t="s">
        <v>132</v>
      </c>
      <c r="I3" s="122" t="s">
        <v>132</v>
      </c>
      <c r="J3" s="123" t="s">
        <v>135</v>
      </c>
      <c r="K3" s="124" t="s">
        <v>137</v>
      </c>
      <c r="L3" s="124" t="s">
        <v>138</v>
      </c>
      <c r="M3" s="124" t="s">
        <v>139</v>
      </c>
      <c r="N3" s="124" t="s">
        <v>139</v>
      </c>
      <c r="O3" s="124" t="s">
        <v>140</v>
      </c>
      <c r="P3" s="125" t="s">
        <v>136</v>
      </c>
      <c r="Q3" s="126" t="s">
        <v>132</v>
      </c>
      <c r="R3" s="127" t="s">
        <v>135</v>
      </c>
      <c r="S3" s="131" t="s">
        <v>141</v>
      </c>
      <c r="T3" s="126" t="s">
        <v>132</v>
      </c>
      <c r="U3" s="127" t="s">
        <v>135</v>
      </c>
      <c r="V3" s="128" t="s">
        <v>137</v>
      </c>
      <c r="W3" s="128" t="s">
        <v>138</v>
      </c>
      <c r="X3" s="128" t="s">
        <v>139</v>
      </c>
      <c r="Y3" s="129" t="s">
        <v>139</v>
      </c>
      <c r="Z3" s="130" t="s">
        <v>142</v>
      </c>
      <c r="AA3" s="131" t="s">
        <v>136</v>
      </c>
      <c r="AB3" s="132" t="s">
        <v>143</v>
      </c>
      <c r="AD3" s="119" t="s">
        <v>144</v>
      </c>
      <c r="AE3" s="133"/>
    </row>
    <row r="4" spans="1:31" s="97" customFormat="1" ht="69" customHeight="1" x14ac:dyDescent="0.35">
      <c r="A4" s="108" t="s">
        <v>145</v>
      </c>
      <c r="B4" s="163" t="s">
        <v>146</v>
      </c>
      <c r="C4" s="110" t="s">
        <v>147</v>
      </c>
      <c r="D4" s="168" t="s">
        <v>148</v>
      </c>
      <c r="E4" s="112" t="s">
        <v>149</v>
      </c>
      <c r="F4" s="93" t="s">
        <v>150</v>
      </c>
      <c r="G4" s="165" t="s">
        <v>151</v>
      </c>
      <c r="H4" s="166" t="s">
        <v>152</v>
      </c>
      <c r="I4" s="92" t="s">
        <v>153</v>
      </c>
      <c r="J4" s="93" t="s">
        <v>154</v>
      </c>
      <c r="K4" s="93" t="s">
        <v>155</v>
      </c>
      <c r="L4" s="93" t="s">
        <v>156</v>
      </c>
      <c r="M4" s="93" t="s">
        <v>157</v>
      </c>
      <c r="N4" s="93" t="s">
        <v>158</v>
      </c>
      <c r="O4" s="93" t="s">
        <v>159</v>
      </c>
      <c r="P4" s="93" t="s">
        <v>160</v>
      </c>
      <c r="Q4" s="94" t="s">
        <v>161</v>
      </c>
      <c r="R4" s="95" t="s">
        <v>162</v>
      </c>
      <c r="S4" s="95" t="s">
        <v>163</v>
      </c>
      <c r="T4" s="94" t="s">
        <v>164</v>
      </c>
      <c r="U4" s="95" t="s">
        <v>165</v>
      </c>
      <c r="V4" s="95" t="s">
        <v>166</v>
      </c>
      <c r="W4" s="95" t="s">
        <v>167</v>
      </c>
      <c r="X4" s="95" t="s">
        <v>168</v>
      </c>
      <c r="Y4" s="96" t="s">
        <v>169</v>
      </c>
      <c r="Z4" s="95" t="s">
        <v>170</v>
      </c>
      <c r="AA4" s="95" t="s">
        <v>171</v>
      </c>
      <c r="AB4" s="169" t="s">
        <v>172</v>
      </c>
      <c r="AD4" s="98" t="s">
        <v>173</v>
      </c>
      <c r="AE4" s="99" t="s">
        <v>174</v>
      </c>
    </row>
    <row r="5" spans="1:31" s="97" customFormat="1" x14ac:dyDescent="0.35">
      <c r="A5" s="118" t="s">
        <v>175</v>
      </c>
      <c r="B5" s="164" t="s">
        <v>176</v>
      </c>
      <c r="C5" s="109" t="s">
        <v>177</v>
      </c>
      <c r="D5" s="107" t="s">
        <v>178</v>
      </c>
      <c r="E5" s="111" t="s">
        <v>179</v>
      </c>
      <c r="F5" s="114" t="s">
        <v>180</v>
      </c>
      <c r="G5" s="114" t="s">
        <v>181</v>
      </c>
      <c r="H5" s="111" t="s">
        <v>182</v>
      </c>
      <c r="I5" s="113" t="s">
        <v>183</v>
      </c>
      <c r="J5" s="114" t="s">
        <v>184</v>
      </c>
      <c r="K5" s="114" t="s">
        <v>185</v>
      </c>
      <c r="L5" s="114" t="s">
        <v>186</v>
      </c>
      <c r="M5" s="114" t="s">
        <v>187</v>
      </c>
      <c r="N5" s="114" t="s">
        <v>188</v>
      </c>
      <c r="O5" s="114" t="s">
        <v>189</v>
      </c>
      <c r="P5" s="114" t="s">
        <v>190</v>
      </c>
      <c r="Q5" s="115" t="s">
        <v>191</v>
      </c>
      <c r="R5" s="116" t="s">
        <v>192</v>
      </c>
      <c r="S5" s="116" t="s">
        <v>193</v>
      </c>
      <c r="T5" s="115" t="s">
        <v>194</v>
      </c>
      <c r="U5" s="116" t="s">
        <v>195</v>
      </c>
      <c r="V5" s="116" t="s">
        <v>196</v>
      </c>
      <c r="W5" s="116" t="s">
        <v>197</v>
      </c>
      <c r="X5" s="116" t="s">
        <v>198</v>
      </c>
      <c r="Y5" s="117" t="s">
        <v>199</v>
      </c>
      <c r="Z5" s="116" t="s">
        <v>200</v>
      </c>
      <c r="AA5" s="116" t="s">
        <v>201</v>
      </c>
      <c r="AB5" s="170" t="s">
        <v>202</v>
      </c>
      <c r="AD5" s="98"/>
      <c r="AE5" s="99"/>
    </row>
    <row r="6" spans="1:31" s="31" customFormat="1" ht="50.15" customHeight="1" x14ac:dyDescent="0.35">
      <c r="A6" s="100">
        <v>1</v>
      </c>
      <c r="B6" s="34"/>
      <c r="C6" s="35"/>
      <c r="D6" s="36"/>
      <c r="E6" s="34"/>
      <c r="F6" s="35"/>
      <c r="G6" s="35"/>
      <c r="H6" s="34"/>
      <c r="I6" s="37"/>
      <c r="J6" s="35"/>
      <c r="K6" s="35"/>
      <c r="L6" s="38"/>
      <c r="M6" s="35"/>
      <c r="N6" s="35"/>
      <c r="O6" s="35"/>
      <c r="P6" s="35"/>
      <c r="Q6" s="34"/>
      <c r="R6" s="35"/>
      <c r="S6" s="35"/>
      <c r="T6" s="39"/>
      <c r="U6" s="35"/>
      <c r="V6" s="35"/>
      <c r="W6" s="38"/>
      <c r="X6" s="35"/>
      <c r="Y6" s="40"/>
      <c r="Z6" s="35"/>
      <c r="AA6" s="35"/>
      <c r="AB6" s="171" t="str" cm="1">
        <f t="array" ref="AB6">IFERROR(IF(COUNTA('Detailed Inventory'!$B6:$AA6)=0,"",IF(AND($B6="",$C6=""),"Error: Missing Response in Column B or C",IF(OR($E6="",$Q6=""),"Error: Missing Response in Column E or Q",INDEX(SL_Class[Entire SL Classification],MATCH(SUMIFS(SL_Class[Unique ID],SL_Class[UpSys SL Material],I6,SL_Class[UpSys Ever Previously Lead],H6,SL_Class[DownCus SL Material],T6),SL_Class[Unique ID],0),0)))),"Error: Invalid Column H, I, or T. Check spelling &amp; valid options (see dropdown)")</f>
        <v/>
      </c>
      <c r="AD6" s="31" t="b">
        <f t="shared" ref="AD6:AD37" si="0">COUNTIFS($B$6:$B$105,"&lt;&gt;0",$B$6:$B$105,"&lt;&gt;",$B$6:$B$105,B6)&gt;1</f>
        <v>0</v>
      </c>
      <c r="AE6" s="31" t="b">
        <f t="shared" ref="AE6:AE37" si="1">COUNTIFS($C$6:$C$105,"&lt;&gt;0",$C$6:$C$105,"&lt;&gt;",$C$6:$C$105,C6)&gt;1</f>
        <v>0</v>
      </c>
    </row>
    <row r="7" spans="1:31" s="31" customFormat="1" ht="50.15" customHeight="1" x14ac:dyDescent="0.35">
      <c r="A7" s="100">
        <v>2</v>
      </c>
      <c r="B7" s="34"/>
      <c r="C7" s="35"/>
      <c r="D7" s="36"/>
      <c r="E7" s="34"/>
      <c r="F7" s="35"/>
      <c r="G7" s="35"/>
      <c r="H7" s="34"/>
      <c r="I7" s="37"/>
      <c r="J7" s="35"/>
      <c r="K7" s="35"/>
      <c r="L7" s="38"/>
      <c r="M7" s="35"/>
      <c r="N7" s="35"/>
      <c r="O7" s="35"/>
      <c r="P7" s="35"/>
      <c r="Q7" s="34"/>
      <c r="R7" s="35"/>
      <c r="S7" s="35"/>
      <c r="T7" s="39"/>
      <c r="U7" s="35"/>
      <c r="V7" s="35"/>
      <c r="W7" s="38"/>
      <c r="X7" s="35"/>
      <c r="Y7" s="40"/>
      <c r="Z7" s="35"/>
      <c r="AA7" s="35"/>
      <c r="AB7" s="171" t="str" cm="1">
        <f t="array" ref="AB7">IFERROR(IF(COUNTA('Detailed Inventory'!$B7:$AA7)=0,"",IF(AND($B7="",$C7=""),"Error: Missing Response in Column B or C",IF(OR($E7="",$Q7=""),"Error: Missing Response in Column E or Q",INDEX(SL_Class[Entire SL Classification],MATCH(SUMIFS(SL_Class[Unique ID],SL_Class[UpSys SL Material],I7,SL_Class[UpSys Ever Previously Lead],H7,SL_Class[DownCus SL Material],T7),SL_Class[Unique ID],0),0)))),"Error: Invalid Column H, I, or T. Check spelling &amp; valid options (see dropdown)")</f>
        <v/>
      </c>
      <c r="AD7" s="31" t="b">
        <f t="shared" si="0"/>
        <v>0</v>
      </c>
      <c r="AE7" s="31" t="b">
        <f t="shared" si="1"/>
        <v>0</v>
      </c>
    </row>
    <row r="8" spans="1:31" s="31" customFormat="1" ht="50.15" customHeight="1" x14ac:dyDescent="0.35">
      <c r="A8" s="100">
        <v>3</v>
      </c>
      <c r="B8" s="34"/>
      <c r="C8" s="35"/>
      <c r="D8" s="36"/>
      <c r="E8" s="34"/>
      <c r="F8" s="35"/>
      <c r="G8" s="35"/>
      <c r="H8" s="34"/>
      <c r="I8" s="37"/>
      <c r="J8" s="35"/>
      <c r="K8" s="35"/>
      <c r="L8" s="38"/>
      <c r="M8" s="35"/>
      <c r="N8" s="40"/>
      <c r="O8" s="35"/>
      <c r="P8" s="35"/>
      <c r="Q8" s="34"/>
      <c r="R8" s="35"/>
      <c r="S8" s="35"/>
      <c r="T8" s="39"/>
      <c r="U8" s="35"/>
      <c r="V8" s="35"/>
      <c r="W8" s="38"/>
      <c r="X8" s="35"/>
      <c r="Y8" s="40"/>
      <c r="Z8" s="35"/>
      <c r="AA8" s="35"/>
      <c r="AB8" s="171" t="str" cm="1">
        <f t="array" ref="AB8">IFERROR(IF(COUNTA('Detailed Inventory'!$B8:$AA8)=0,"",IF(AND($B8="",$C8=""),"Error: Missing Response in Column B or C",IF(OR($E8="",$Q8=""),"Error: Missing Response in Column E or Q",INDEX(SL_Class[Entire SL Classification],MATCH(SUMIFS(SL_Class[Unique ID],SL_Class[UpSys SL Material],I8,SL_Class[UpSys Ever Previously Lead],H8,SL_Class[DownCus SL Material],T8),SL_Class[Unique ID],0),0)))),"Error: Invalid Column H, I, or T. Check spelling &amp; valid options (see dropdown)")</f>
        <v/>
      </c>
      <c r="AD8" s="31" t="b">
        <f t="shared" si="0"/>
        <v>0</v>
      </c>
      <c r="AE8" s="31" t="b">
        <f t="shared" si="1"/>
        <v>0</v>
      </c>
    </row>
    <row r="9" spans="1:31" s="31" customFormat="1" ht="50.15" customHeight="1" x14ac:dyDescent="0.35">
      <c r="A9" s="100">
        <v>4</v>
      </c>
      <c r="B9" s="34"/>
      <c r="C9" s="35"/>
      <c r="D9" s="36"/>
      <c r="E9" s="34"/>
      <c r="F9" s="35"/>
      <c r="G9" s="35"/>
      <c r="H9" s="34"/>
      <c r="I9" s="37"/>
      <c r="J9" s="35"/>
      <c r="K9" s="35"/>
      <c r="L9" s="38"/>
      <c r="M9" s="35"/>
      <c r="N9" s="35"/>
      <c r="O9" s="35"/>
      <c r="P9" s="35"/>
      <c r="Q9" s="34"/>
      <c r="R9" s="35"/>
      <c r="S9" s="35"/>
      <c r="T9" s="39"/>
      <c r="U9" s="35"/>
      <c r="V9" s="35"/>
      <c r="W9" s="38"/>
      <c r="X9" s="35"/>
      <c r="Y9" s="40"/>
      <c r="Z9" s="35"/>
      <c r="AA9" s="35"/>
      <c r="AB9" s="171" t="str" cm="1">
        <f t="array" ref="AB9">IFERROR(IF(COUNTA('Detailed Inventory'!$B9:$AA9)=0,"",IF(AND($B9="",$C9=""),"Error: Missing Response in Column B or C",IF(OR($E9="",$Q9=""),"Error: Missing Response in Column E or Q",INDEX(SL_Class[Entire SL Classification],MATCH(SUMIFS(SL_Class[Unique ID],SL_Class[UpSys SL Material],I9,SL_Class[UpSys Ever Previously Lead],H9,SL_Class[DownCus SL Material],T9),SL_Class[Unique ID],0),0)))),"Error: Invalid Column H, I, or T. Check spelling &amp; valid options (see dropdown)")</f>
        <v/>
      </c>
      <c r="AD9" s="31" t="b">
        <f t="shared" si="0"/>
        <v>0</v>
      </c>
      <c r="AE9" s="31" t="b">
        <f t="shared" si="1"/>
        <v>0</v>
      </c>
    </row>
    <row r="10" spans="1:31" s="31" customFormat="1" ht="50.15" customHeight="1" x14ac:dyDescent="0.35">
      <c r="A10" s="100">
        <v>5</v>
      </c>
      <c r="B10" s="34"/>
      <c r="C10" s="35"/>
      <c r="D10" s="36"/>
      <c r="E10" s="34"/>
      <c r="F10" s="35"/>
      <c r="G10" s="35"/>
      <c r="H10" s="34"/>
      <c r="I10" s="37"/>
      <c r="J10" s="35"/>
      <c r="K10" s="35"/>
      <c r="L10" s="38"/>
      <c r="M10" s="35"/>
      <c r="N10" s="35"/>
      <c r="O10" s="35"/>
      <c r="P10" s="35"/>
      <c r="Q10" s="34"/>
      <c r="R10" s="35"/>
      <c r="S10" s="35"/>
      <c r="T10" s="39"/>
      <c r="U10" s="35"/>
      <c r="V10" s="35"/>
      <c r="W10" s="38"/>
      <c r="X10" s="35"/>
      <c r="Y10" s="40"/>
      <c r="Z10" s="35"/>
      <c r="AA10" s="35"/>
      <c r="AB10" s="171" t="str" cm="1">
        <f t="array" ref="AB10">IFERROR(IF(COUNTA('Detailed Inventory'!$B10:$AA10)=0,"",IF(AND($B10="",$C10=""),"Error: Missing Response in Column B or C",IF(OR($E10="",$Q10=""),"Error: Missing Response in Column E or Q",INDEX(SL_Class[Entire SL Classification],MATCH(SUMIFS(SL_Class[Unique ID],SL_Class[UpSys SL Material],I10,SL_Class[UpSys Ever Previously Lead],H10,SL_Class[DownCus SL Material],T10),SL_Class[Unique ID],0),0)))),"Error: Invalid Column H, I, or T. Check spelling &amp; valid options (see dropdown)")</f>
        <v/>
      </c>
      <c r="AD10" s="31" t="b">
        <f t="shared" si="0"/>
        <v>0</v>
      </c>
      <c r="AE10" s="31" t="b">
        <f t="shared" si="1"/>
        <v>0</v>
      </c>
    </row>
    <row r="11" spans="1:31" s="31" customFormat="1" ht="50.15" customHeight="1" x14ac:dyDescent="0.35">
      <c r="A11" s="100">
        <v>6</v>
      </c>
      <c r="B11" s="34"/>
      <c r="C11" s="35"/>
      <c r="D11" s="36"/>
      <c r="E11" s="34"/>
      <c r="F11" s="35"/>
      <c r="G11" s="35"/>
      <c r="H11" s="34"/>
      <c r="I11" s="37"/>
      <c r="J11" s="35"/>
      <c r="K11" s="35"/>
      <c r="L11" s="38"/>
      <c r="M11" s="35"/>
      <c r="N11" s="35"/>
      <c r="O11" s="35"/>
      <c r="P11" s="35"/>
      <c r="Q11" s="34"/>
      <c r="R11" s="35"/>
      <c r="S11" s="35"/>
      <c r="T11" s="39"/>
      <c r="U11" s="35"/>
      <c r="V11" s="35"/>
      <c r="W11" s="38"/>
      <c r="X11" s="35"/>
      <c r="Y11" s="40"/>
      <c r="Z11" s="35"/>
      <c r="AA11" s="35"/>
      <c r="AB11" s="171" t="str" cm="1">
        <f t="array" ref="AB11">IFERROR(IF(COUNTA('Detailed Inventory'!$B11:$AA11)=0,"",IF(AND($B11="",$C11=""),"Error: Missing Response in Column B or C",IF(OR($E11="",$Q11=""),"Error: Missing Response in Column E or Q",INDEX(SL_Class[Entire SL Classification],MATCH(SUMIFS(SL_Class[Unique ID],SL_Class[UpSys SL Material],I11,SL_Class[UpSys Ever Previously Lead],H11,SL_Class[DownCus SL Material],T11),SL_Class[Unique ID],0),0)))),"Error: Invalid Column H, I, or T. Check spelling &amp; valid options (see dropdown)")</f>
        <v/>
      </c>
      <c r="AD11" s="31" t="b">
        <f t="shared" si="0"/>
        <v>0</v>
      </c>
      <c r="AE11" s="31" t="b">
        <f t="shared" si="1"/>
        <v>0</v>
      </c>
    </row>
    <row r="12" spans="1:31" s="31" customFormat="1" ht="50.15" customHeight="1" x14ac:dyDescent="0.35">
      <c r="A12" s="100">
        <v>7</v>
      </c>
      <c r="B12" s="34"/>
      <c r="C12" s="35"/>
      <c r="D12" s="36"/>
      <c r="E12" s="34"/>
      <c r="F12" s="35"/>
      <c r="G12" s="35"/>
      <c r="H12" s="34"/>
      <c r="I12" s="37"/>
      <c r="J12" s="35"/>
      <c r="K12" s="35"/>
      <c r="L12" s="38"/>
      <c r="M12" s="35"/>
      <c r="N12" s="35"/>
      <c r="O12" s="35"/>
      <c r="P12" s="35"/>
      <c r="Q12" s="34"/>
      <c r="R12" s="35"/>
      <c r="S12" s="35"/>
      <c r="T12" s="39"/>
      <c r="U12" s="35"/>
      <c r="V12" s="35"/>
      <c r="W12" s="38"/>
      <c r="X12" s="35"/>
      <c r="Y12" s="40"/>
      <c r="Z12" s="35"/>
      <c r="AA12" s="35"/>
      <c r="AB12" s="171" t="str" cm="1">
        <f t="array" ref="AB12">IFERROR(IF(COUNTA('Detailed Inventory'!$B12:$AA12)=0,"",IF(AND($B12="",$C12=""),"Error: Missing Response in Column B or C",IF(OR($E12="",$Q12=""),"Error: Missing Response in Column E or Q",INDEX(SL_Class[Entire SL Classification],MATCH(SUMIFS(SL_Class[Unique ID],SL_Class[UpSys SL Material],I12,SL_Class[UpSys Ever Previously Lead],H12,SL_Class[DownCus SL Material],T12),SL_Class[Unique ID],0),0)))),"Error: Invalid Column H, I, or T. Check spelling &amp; valid options (see dropdown)")</f>
        <v/>
      </c>
      <c r="AD12" s="31" t="b">
        <f t="shared" si="0"/>
        <v>0</v>
      </c>
      <c r="AE12" s="31" t="b">
        <f t="shared" si="1"/>
        <v>0</v>
      </c>
    </row>
    <row r="13" spans="1:31" s="31" customFormat="1" ht="50.15" customHeight="1" x14ac:dyDescent="0.35">
      <c r="A13" s="100">
        <v>8</v>
      </c>
      <c r="B13" s="34"/>
      <c r="C13" s="35"/>
      <c r="D13" s="36"/>
      <c r="E13" s="34"/>
      <c r="F13" s="35"/>
      <c r="G13" s="35"/>
      <c r="H13" s="34"/>
      <c r="I13" s="37"/>
      <c r="J13" s="35"/>
      <c r="K13" s="35"/>
      <c r="L13" s="38"/>
      <c r="M13" s="35"/>
      <c r="N13" s="35"/>
      <c r="O13" s="35"/>
      <c r="P13" s="35"/>
      <c r="Q13" s="34"/>
      <c r="R13" s="35"/>
      <c r="S13" s="35"/>
      <c r="T13" s="39"/>
      <c r="U13" s="35"/>
      <c r="V13" s="35"/>
      <c r="W13" s="38"/>
      <c r="X13" s="35"/>
      <c r="Y13" s="40"/>
      <c r="Z13" s="35"/>
      <c r="AA13" s="35"/>
      <c r="AB13" s="171" t="str" cm="1">
        <f t="array" ref="AB13">IFERROR(IF(COUNTA('Detailed Inventory'!$B13:$AA13)=0,"",IF(AND($B13="",$C13=""),"Error: Missing Response in Column B or C",IF(OR($E13="",$Q13=""),"Error: Missing Response in Column E or Q",INDEX(SL_Class[Entire SL Classification],MATCH(SUMIFS(SL_Class[Unique ID],SL_Class[UpSys SL Material],I13,SL_Class[UpSys Ever Previously Lead],H13,SL_Class[DownCus SL Material],T13),SL_Class[Unique ID],0),0)))),"Error: Invalid Column H, I, or T. Check spelling &amp; valid options (see dropdown)")</f>
        <v/>
      </c>
      <c r="AD13" s="31" t="b">
        <f t="shared" si="0"/>
        <v>0</v>
      </c>
      <c r="AE13" s="31" t="b">
        <f t="shared" si="1"/>
        <v>0</v>
      </c>
    </row>
    <row r="14" spans="1:31" s="31" customFormat="1" ht="50.15" customHeight="1" x14ac:dyDescent="0.35">
      <c r="A14" s="101">
        <v>9</v>
      </c>
      <c r="B14" s="34"/>
      <c r="C14" s="35"/>
      <c r="D14" s="36"/>
      <c r="E14" s="34"/>
      <c r="F14" s="35"/>
      <c r="G14" s="35"/>
      <c r="H14" s="34"/>
      <c r="I14" s="37"/>
      <c r="J14" s="35"/>
      <c r="K14" s="35"/>
      <c r="L14" s="38"/>
      <c r="M14" s="35"/>
      <c r="N14" s="35"/>
      <c r="O14" s="35"/>
      <c r="P14" s="35"/>
      <c r="Q14" s="34"/>
      <c r="R14" s="35"/>
      <c r="S14" s="35"/>
      <c r="T14" s="39"/>
      <c r="U14" s="35"/>
      <c r="V14" s="35"/>
      <c r="W14" s="38"/>
      <c r="X14" s="35"/>
      <c r="Y14" s="40"/>
      <c r="Z14" s="35"/>
      <c r="AA14" s="35"/>
      <c r="AB14" s="171" t="str" cm="1">
        <f t="array" ref="AB14">IFERROR(IF(COUNTA('Detailed Inventory'!$B14:$AA14)=0,"",IF(AND($B14="",$C14=""),"Error: Missing Response in Column B or C",IF(OR($E14="",$Q14=""),"Error: Missing Response in Column E or Q",INDEX(SL_Class[Entire SL Classification],MATCH(SUMIFS(SL_Class[Unique ID],SL_Class[UpSys SL Material],I14,SL_Class[UpSys Ever Previously Lead],H14,SL_Class[DownCus SL Material],T14),SL_Class[Unique ID],0),0)))),"Error: Invalid Column H, I, or T. Check spelling &amp; valid options (see dropdown)")</f>
        <v/>
      </c>
      <c r="AD14" s="31" t="b">
        <f t="shared" si="0"/>
        <v>0</v>
      </c>
      <c r="AE14" s="31" t="b">
        <f t="shared" si="1"/>
        <v>0</v>
      </c>
    </row>
    <row r="15" spans="1:31" s="31" customFormat="1" ht="50.15" customHeight="1" x14ac:dyDescent="0.35">
      <c r="A15" s="100">
        <v>10</v>
      </c>
      <c r="B15" s="34"/>
      <c r="C15" s="35"/>
      <c r="D15" s="36"/>
      <c r="E15" s="34"/>
      <c r="F15" s="35"/>
      <c r="G15" s="35"/>
      <c r="H15" s="34"/>
      <c r="I15" s="37"/>
      <c r="J15" s="35"/>
      <c r="K15" s="35"/>
      <c r="L15" s="38"/>
      <c r="M15" s="35"/>
      <c r="N15" s="35"/>
      <c r="O15" s="35"/>
      <c r="P15" s="35"/>
      <c r="Q15" s="34"/>
      <c r="R15" s="35"/>
      <c r="S15" s="35"/>
      <c r="T15" s="39"/>
      <c r="U15" s="35"/>
      <c r="V15" s="35"/>
      <c r="W15" s="38"/>
      <c r="X15" s="35"/>
      <c r="Y15" s="40"/>
      <c r="Z15" s="35"/>
      <c r="AA15" s="35"/>
      <c r="AB15" s="171" t="str" cm="1">
        <f t="array" ref="AB15">IFERROR(IF(COUNTA('Detailed Inventory'!$B15:$AA15)=0,"",IF(AND($B15="",$C15=""),"Error: Missing Response in Column B or C",IF(OR($E15="",$Q15=""),"Error: Missing Response in Column E or Q",INDEX(SL_Class[Entire SL Classification],MATCH(SUMIFS(SL_Class[Unique ID],SL_Class[UpSys SL Material],I15,SL_Class[UpSys Ever Previously Lead],H15,SL_Class[DownCus SL Material],T15),SL_Class[Unique ID],0),0)))),"Error: Invalid Column H, I, or T. Check spelling &amp; valid options (see dropdown)")</f>
        <v/>
      </c>
      <c r="AD15" s="31" t="b">
        <f t="shared" si="0"/>
        <v>0</v>
      </c>
      <c r="AE15" s="31" t="b">
        <f t="shared" si="1"/>
        <v>0</v>
      </c>
    </row>
    <row r="16" spans="1:31" s="31" customFormat="1" ht="50.15" customHeight="1" x14ac:dyDescent="0.35">
      <c r="A16" s="101">
        <v>11</v>
      </c>
      <c r="B16" s="34"/>
      <c r="C16" s="35"/>
      <c r="D16" s="36"/>
      <c r="E16" s="34"/>
      <c r="F16" s="35"/>
      <c r="G16" s="35"/>
      <c r="H16" s="34"/>
      <c r="I16" s="37"/>
      <c r="J16" s="35"/>
      <c r="K16" s="35"/>
      <c r="L16" s="38"/>
      <c r="M16" s="35"/>
      <c r="N16" s="35"/>
      <c r="O16" s="35"/>
      <c r="P16" s="35"/>
      <c r="Q16" s="34"/>
      <c r="R16" s="35"/>
      <c r="S16" s="35"/>
      <c r="T16" s="39"/>
      <c r="U16" s="35"/>
      <c r="V16" s="35"/>
      <c r="W16" s="38"/>
      <c r="X16" s="35"/>
      <c r="Y16" s="40"/>
      <c r="Z16" s="35"/>
      <c r="AA16" s="35"/>
      <c r="AB16" s="171" t="str" cm="1">
        <f t="array" ref="AB16">IFERROR(IF(COUNTA('Detailed Inventory'!$B16:$AA16)=0,"",IF(AND($B16="",$C16=""),"Error: Missing Response in Column B or C",IF(OR($E16="",$Q16=""),"Error: Missing Response in Column E or Q",INDEX(SL_Class[Entire SL Classification],MATCH(SUMIFS(SL_Class[Unique ID],SL_Class[UpSys SL Material],I16,SL_Class[UpSys Ever Previously Lead],H16,SL_Class[DownCus SL Material],T16),SL_Class[Unique ID],0),0)))),"Error: Invalid Column H, I, or T. Check spelling &amp; valid options (see dropdown)")</f>
        <v/>
      </c>
      <c r="AD16" s="31" t="b">
        <f t="shared" si="0"/>
        <v>0</v>
      </c>
      <c r="AE16" s="31" t="b">
        <f t="shared" si="1"/>
        <v>0</v>
      </c>
    </row>
    <row r="17" spans="1:31" s="31" customFormat="1" ht="50.15" customHeight="1" x14ac:dyDescent="0.35">
      <c r="A17" s="100">
        <v>12</v>
      </c>
      <c r="B17" s="34"/>
      <c r="C17" s="35"/>
      <c r="D17" s="36"/>
      <c r="E17" s="34"/>
      <c r="F17" s="35"/>
      <c r="G17" s="35"/>
      <c r="H17" s="34"/>
      <c r="I17" s="37"/>
      <c r="J17" s="35"/>
      <c r="K17" s="35"/>
      <c r="L17" s="38"/>
      <c r="M17" s="35"/>
      <c r="N17" s="35"/>
      <c r="O17" s="35"/>
      <c r="P17" s="35"/>
      <c r="Q17" s="34"/>
      <c r="R17" s="35"/>
      <c r="S17" s="35"/>
      <c r="T17" s="39"/>
      <c r="U17" s="35"/>
      <c r="V17" s="35"/>
      <c r="W17" s="38"/>
      <c r="X17" s="35"/>
      <c r="Y17" s="40"/>
      <c r="Z17" s="35"/>
      <c r="AA17" s="35"/>
      <c r="AB17" s="171" t="str" cm="1">
        <f t="array" ref="AB17">IFERROR(IF(COUNTA('Detailed Inventory'!$B17:$AA17)=0,"",IF(AND($B17="",$C17=""),"Error: Missing Response in Column B or C",IF(OR($E17="",$Q17=""),"Error: Missing Response in Column E or Q",INDEX(SL_Class[Entire SL Classification],MATCH(SUMIFS(SL_Class[Unique ID],SL_Class[UpSys SL Material],I17,SL_Class[UpSys Ever Previously Lead],H17,SL_Class[DownCus SL Material],T17),SL_Class[Unique ID],0),0)))),"Error: Invalid Column H, I, or T. Check spelling &amp; valid options (see dropdown)")</f>
        <v/>
      </c>
      <c r="AD17" s="31" t="b">
        <f t="shared" si="0"/>
        <v>0</v>
      </c>
      <c r="AE17" s="31" t="b">
        <f t="shared" si="1"/>
        <v>0</v>
      </c>
    </row>
    <row r="18" spans="1:31" s="31" customFormat="1" ht="50.15" customHeight="1" x14ac:dyDescent="0.35">
      <c r="A18" s="101">
        <v>13</v>
      </c>
      <c r="B18" s="34"/>
      <c r="C18" s="35"/>
      <c r="D18" s="36"/>
      <c r="E18" s="34"/>
      <c r="F18" s="35"/>
      <c r="G18" s="35"/>
      <c r="H18" s="34"/>
      <c r="I18" s="37"/>
      <c r="J18" s="35"/>
      <c r="K18" s="35"/>
      <c r="L18" s="38"/>
      <c r="M18" s="35"/>
      <c r="N18" s="35"/>
      <c r="O18" s="35"/>
      <c r="P18" s="35"/>
      <c r="Q18" s="34"/>
      <c r="R18" s="35"/>
      <c r="S18" s="35"/>
      <c r="T18" s="39"/>
      <c r="U18" s="35"/>
      <c r="V18" s="35"/>
      <c r="W18" s="38"/>
      <c r="X18" s="35"/>
      <c r="Y18" s="40"/>
      <c r="Z18" s="35"/>
      <c r="AA18" s="35"/>
      <c r="AB18" s="171" t="str" cm="1">
        <f t="array" ref="AB18">IFERROR(IF(COUNTA('Detailed Inventory'!$B18:$AA18)=0,"",IF(AND($B18="",$C18=""),"Error: Missing Response in Column B or C",IF(OR($E18="",$Q18=""),"Error: Missing Response in Column E or Q",INDEX(SL_Class[Entire SL Classification],MATCH(SUMIFS(SL_Class[Unique ID],SL_Class[UpSys SL Material],I18,SL_Class[UpSys Ever Previously Lead],H18,SL_Class[DownCus SL Material],T18),SL_Class[Unique ID],0),0)))),"Error: Invalid Column H, I, or T. Check spelling &amp; valid options (see dropdown)")</f>
        <v/>
      </c>
      <c r="AD18" s="31" t="b">
        <f t="shared" si="0"/>
        <v>0</v>
      </c>
      <c r="AE18" s="31" t="b">
        <f t="shared" si="1"/>
        <v>0</v>
      </c>
    </row>
    <row r="19" spans="1:31" s="31" customFormat="1" ht="50.15" customHeight="1" x14ac:dyDescent="0.35">
      <c r="A19" s="100">
        <v>14</v>
      </c>
      <c r="B19" s="34"/>
      <c r="C19" s="35"/>
      <c r="D19" s="36"/>
      <c r="E19" s="34"/>
      <c r="F19" s="35"/>
      <c r="G19" s="35"/>
      <c r="H19" s="34"/>
      <c r="I19" s="37"/>
      <c r="J19" s="35"/>
      <c r="K19" s="35"/>
      <c r="L19" s="38"/>
      <c r="M19" s="35"/>
      <c r="N19" s="35"/>
      <c r="O19" s="35"/>
      <c r="P19" s="35"/>
      <c r="Q19" s="34"/>
      <c r="R19" s="35"/>
      <c r="S19" s="35"/>
      <c r="T19" s="39"/>
      <c r="U19" s="35"/>
      <c r="V19" s="35"/>
      <c r="W19" s="38"/>
      <c r="X19" s="35"/>
      <c r="Y19" s="40"/>
      <c r="Z19" s="35"/>
      <c r="AA19" s="35"/>
      <c r="AB19" s="171" t="str" cm="1">
        <f t="array" ref="AB19">IFERROR(IF(COUNTA('Detailed Inventory'!$B19:$AA19)=0,"",IF(AND($B19="",$C19=""),"Error: Missing Response in Column B or C",IF(OR($E19="",$Q19=""),"Error: Missing Response in Column E or Q",INDEX(SL_Class[Entire SL Classification],MATCH(SUMIFS(SL_Class[Unique ID],SL_Class[UpSys SL Material],I19,SL_Class[UpSys Ever Previously Lead],H19,SL_Class[DownCus SL Material],T19),SL_Class[Unique ID],0),0)))),"Error: Invalid Column H, I, or T. Check spelling &amp; valid options (see dropdown)")</f>
        <v/>
      </c>
      <c r="AD19" s="31" t="b">
        <f t="shared" si="0"/>
        <v>0</v>
      </c>
      <c r="AE19" s="31" t="b">
        <f t="shared" si="1"/>
        <v>0</v>
      </c>
    </row>
    <row r="20" spans="1:31" ht="50.15" customHeight="1" x14ac:dyDescent="0.35">
      <c r="A20" s="101">
        <v>15</v>
      </c>
      <c r="B20" s="34"/>
      <c r="C20" s="35"/>
      <c r="D20" s="36"/>
      <c r="E20" s="34"/>
      <c r="F20" s="35"/>
      <c r="G20" s="35"/>
      <c r="H20" s="34"/>
      <c r="I20" s="37"/>
      <c r="J20" s="35"/>
      <c r="K20" s="35"/>
      <c r="L20" s="38"/>
      <c r="M20" s="35"/>
      <c r="N20" s="35"/>
      <c r="O20" s="35"/>
      <c r="P20" s="35"/>
      <c r="Q20" s="34"/>
      <c r="R20" s="35"/>
      <c r="S20" s="35"/>
      <c r="T20" s="39"/>
      <c r="U20" s="35"/>
      <c r="V20" s="35"/>
      <c r="W20" s="38"/>
      <c r="X20" s="35"/>
      <c r="Y20" s="40"/>
      <c r="Z20" s="35"/>
      <c r="AA20" s="35"/>
      <c r="AB20" s="171" t="str" cm="1">
        <f t="array" ref="AB20">IFERROR(IF(COUNTA('Detailed Inventory'!$B20:$AA20)=0,"",IF(AND($B20="",$C20=""),"Error: Missing Response in Column B or C",IF(OR($E20="",$Q20=""),"Error: Missing Response in Column E or Q",INDEX(SL_Class[Entire SL Classification],MATCH(SUMIFS(SL_Class[Unique ID],SL_Class[UpSys SL Material],I20,SL_Class[UpSys Ever Previously Lead],H20,SL_Class[DownCus SL Material],T20),SL_Class[Unique ID],0),0)))),"Error: Invalid Column H, I, or T. Check spelling &amp; valid options (see dropdown)")</f>
        <v/>
      </c>
      <c r="AC20" s="31"/>
      <c r="AD20" s="31" t="b">
        <f t="shared" si="0"/>
        <v>0</v>
      </c>
      <c r="AE20" s="31" t="b">
        <f t="shared" si="1"/>
        <v>0</v>
      </c>
    </row>
    <row r="21" spans="1:31" ht="50.15" customHeight="1" x14ac:dyDescent="0.35">
      <c r="A21" s="100">
        <v>16</v>
      </c>
      <c r="B21" s="34"/>
      <c r="C21" s="35"/>
      <c r="D21" s="36"/>
      <c r="E21" s="34"/>
      <c r="F21" s="35"/>
      <c r="G21" s="35"/>
      <c r="H21" s="34"/>
      <c r="I21" s="37"/>
      <c r="J21" s="35"/>
      <c r="K21" s="35"/>
      <c r="L21" s="38"/>
      <c r="M21" s="35"/>
      <c r="N21" s="35"/>
      <c r="O21" s="35"/>
      <c r="P21" s="35"/>
      <c r="Q21" s="34"/>
      <c r="R21" s="35"/>
      <c r="S21" s="35"/>
      <c r="T21" s="39"/>
      <c r="U21" s="35"/>
      <c r="V21" s="35"/>
      <c r="W21" s="38"/>
      <c r="X21" s="35"/>
      <c r="Y21" s="40"/>
      <c r="Z21" s="35"/>
      <c r="AA21" s="35"/>
      <c r="AB21" s="171" t="str" cm="1">
        <f t="array" ref="AB21">IFERROR(IF(COUNTA('Detailed Inventory'!$B21:$AA21)=0,"",IF(AND($B21="",$C21=""),"Error: Missing Response in Column B or C",IF(OR($E21="",$Q21=""),"Error: Missing Response in Column E or Q",INDEX(SL_Class[Entire SL Classification],MATCH(SUMIFS(SL_Class[Unique ID],SL_Class[UpSys SL Material],I21,SL_Class[UpSys Ever Previously Lead],H21,SL_Class[DownCus SL Material],T21),SL_Class[Unique ID],0),0)))),"Error: Invalid Column H, I, or T. Check spelling &amp; valid options (see dropdown)")</f>
        <v/>
      </c>
      <c r="AC21" s="31"/>
      <c r="AD21" s="31" t="b">
        <f t="shared" si="0"/>
        <v>0</v>
      </c>
      <c r="AE21" s="31" t="b">
        <f t="shared" si="1"/>
        <v>0</v>
      </c>
    </row>
    <row r="22" spans="1:31" ht="50.15" customHeight="1" x14ac:dyDescent="0.35">
      <c r="A22" s="101">
        <v>17</v>
      </c>
      <c r="B22" s="34"/>
      <c r="C22" s="35"/>
      <c r="D22" s="36"/>
      <c r="E22" s="34"/>
      <c r="F22" s="35"/>
      <c r="G22" s="35"/>
      <c r="H22" s="34"/>
      <c r="I22" s="37"/>
      <c r="J22" s="35"/>
      <c r="K22" s="35"/>
      <c r="L22" s="38"/>
      <c r="M22" s="35"/>
      <c r="N22" s="35"/>
      <c r="O22" s="35"/>
      <c r="P22" s="35"/>
      <c r="Q22" s="34"/>
      <c r="R22" s="35"/>
      <c r="S22" s="35"/>
      <c r="T22" s="39"/>
      <c r="U22" s="35"/>
      <c r="V22" s="35"/>
      <c r="W22" s="38"/>
      <c r="X22" s="35"/>
      <c r="Y22" s="40"/>
      <c r="Z22" s="35"/>
      <c r="AA22" s="35"/>
      <c r="AB22" s="171" t="str" cm="1">
        <f t="array" ref="AB22">IFERROR(IF(COUNTA('Detailed Inventory'!$B22:$AA22)=0,"",IF(AND($B22="",$C22=""),"Error: Missing Response in Column B or C",IF(OR($E22="",$Q22=""),"Error: Missing Response in Column E or Q",INDEX(SL_Class[Entire SL Classification],MATCH(SUMIFS(SL_Class[Unique ID],SL_Class[UpSys SL Material],I22,SL_Class[UpSys Ever Previously Lead],H22,SL_Class[DownCus SL Material],T22),SL_Class[Unique ID],0),0)))),"Error: Invalid Column H, I, or T. Check spelling &amp; valid options (see dropdown)")</f>
        <v/>
      </c>
      <c r="AC22" s="31"/>
      <c r="AD22" s="31" t="b">
        <f t="shared" si="0"/>
        <v>0</v>
      </c>
      <c r="AE22" s="31" t="b">
        <f t="shared" si="1"/>
        <v>0</v>
      </c>
    </row>
    <row r="23" spans="1:31" ht="50.15" customHeight="1" x14ac:dyDescent="0.35">
      <c r="A23" s="100">
        <v>18</v>
      </c>
      <c r="B23" s="34"/>
      <c r="C23" s="35"/>
      <c r="D23" s="36"/>
      <c r="E23" s="34"/>
      <c r="F23" s="35"/>
      <c r="G23" s="35"/>
      <c r="H23" s="34"/>
      <c r="I23" s="37"/>
      <c r="J23" s="35"/>
      <c r="K23" s="35"/>
      <c r="L23" s="38"/>
      <c r="M23" s="35"/>
      <c r="N23" s="35"/>
      <c r="O23" s="35"/>
      <c r="P23" s="35"/>
      <c r="Q23" s="34"/>
      <c r="R23" s="35"/>
      <c r="S23" s="35"/>
      <c r="T23" s="39"/>
      <c r="U23" s="35"/>
      <c r="V23" s="35"/>
      <c r="W23" s="38"/>
      <c r="X23" s="35"/>
      <c r="Y23" s="40"/>
      <c r="Z23" s="35"/>
      <c r="AA23" s="35"/>
      <c r="AB23" s="171" t="str" cm="1">
        <f t="array" ref="AB23">IFERROR(IF(COUNTA('Detailed Inventory'!$B23:$AA23)=0,"",IF(AND($B23="",$C23=""),"Error: Missing Response in Column B or C",IF(OR($E23="",$Q23=""),"Error: Missing Response in Column E or Q",INDEX(SL_Class[Entire SL Classification],MATCH(SUMIFS(SL_Class[Unique ID],SL_Class[UpSys SL Material],I23,SL_Class[UpSys Ever Previously Lead],H23,SL_Class[DownCus SL Material],T23),SL_Class[Unique ID],0),0)))),"Error: Invalid Column H, I, or T. Check spelling &amp; valid options (see dropdown)")</f>
        <v/>
      </c>
      <c r="AC23" s="1"/>
      <c r="AD23" s="31" t="b">
        <f t="shared" si="0"/>
        <v>0</v>
      </c>
      <c r="AE23" s="31" t="b">
        <f t="shared" si="1"/>
        <v>0</v>
      </c>
    </row>
    <row r="24" spans="1:31" ht="50.15" customHeight="1" x14ac:dyDescent="0.35">
      <c r="A24" s="101">
        <v>19</v>
      </c>
      <c r="B24" s="34"/>
      <c r="C24" s="35"/>
      <c r="D24" s="36"/>
      <c r="E24" s="34"/>
      <c r="F24" s="35"/>
      <c r="G24" s="35"/>
      <c r="H24" s="34"/>
      <c r="I24" s="37"/>
      <c r="J24" s="35"/>
      <c r="K24" s="35"/>
      <c r="L24" s="38"/>
      <c r="M24" s="35"/>
      <c r="N24" s="35"/>
      <c r="O24" s="35"/>
      <c r="P24" s="35"/>
      <c r="Q24" s="34"/>
      <c r="R24" s="35"/>
      <c r="S24" s="35"/>
      <c r="T24" s="39"/>
      <c r="U24" s="35"/>
      <c r="V24" s="35"/>
      <c r="W24" s="38"/>
      <c r="X24" s="35"/>
      <c r="Y24" s="40"/>
      <c r="Z24" s="35"/>
      <c r="AA24" s="35"/>
      <c r="AB24" s="171" t="str" cm="1">
        <f t="array" ref="AB24">IFERROR(IF(COUNTA('Detailed Inventory'!$B24:$AA24)=0,"",IF(AND($B24="",$C24=""),"Error: Missing Response in Column B or C",IF(OR($E24="",$Q24=""),"Error: Missing Response in Column E or Q",INDEX(SL_Class[Entire SL Classification],MATCH(SUMIFS(SL_Class[Unique ID],SL_Class[UpSys SL Material],I24,SL_Class[UpSys Ever Previously Lead],H24,SL_Class[DownCus SL Material],T24),SL_Class[Unique ID],0),0)))),"Error: Invalid Column H, I, or T. Check spelling &amp; valid options (see dropdown)")</f>
        <v/>
      </c>
      <c r="AC24" s="1"/>
      <c r="AD24" s="31" t="b">
        <f t="shared" si="0"/>
        <v>0</v>
      </c>
      <c r="AE24" s="31" t="b">
        <f t="shared" si="1"/>
        <v>0</v>
      </c>
    </row>
    <row r="25" spans="1:31" ht="50.15" customHeight="1" x14ac:dyDescent="0.35">
      <c r="A25" s="100">
        <v>20</v>
      </c>
      <c r="B25" s="34"/>
      <c r="C25" s="35"/>
      <c r="D25" s="36"/>
      <c r="E25" s="34"/>
      <c r="F25" s="35"/>
      <c r="G25" s="35"/>
      <c r="H25" s="34"/>
      <c r="I25" s="37"/>
      <c r="J25" s="35"/>
      <c r="K25" s="35"/>
      <c r="L25" s="38"/>
      <c r="M25" s="35"/>
      <c r="N25" s="35"/>
      <c r="O25" s="35"/>
      <c r="P25" s="35"/>
      <c r="Q25" s="34"/>
      <c r="R25" s="35"/>
      <c r="S25" s="35"/>
      <c r="T25" s="39"/>
      <c r="U25" s="35"/>
      <c r="V25" s="35"/>
      <c r="W25" s="38"/>
      <c r="X25" s="35"/>
      <c r="Y25" s="40"/>
      <c r="Z25" s="35"/>
      <c r="AA25" s="35"/>
      <c r="AB25" s="171" t="str" cm="1">
        <f t="array" ref="AB25">IFERROR(IF(COUNTA('Detailed Inventory'!$B25:$AA25)=0,"",IF(AND($B25="",$C25=""),"Error: Missing Response in Column B or C",IF(OR($E25="",$Q25=""),"Error: Missing Response in Column E or Q",INDEX(SL_Class[Entire SL Classification],MATCH(SUMIFS(SL_Class[Unique ID],SL_Class[UpSys SL Material],I25,SL_Class[UpSys Ever Previously Lead],H25,SL_Class[DownCus SL Material],T25),SL_Class[Unique ID],0),0)))),"Error: Invalid Column H, I, or T. Check spelling &amp; valid options (see dropdown)")</f>
        <v/>
      </c>
      <c r="AC25" s="1"/>
      <c r="AD25" s="31" t="b">
        <f t="shared" si="0"/>
        <v>0</v>
      </c>
      <c r="AE25" s="31" t="b">
        <f t="shared" si="1"/>
        <v>0</v>
      </c>
    </row>
    <row r="26" spans="1:31" ht="50.15" customHeight="1" x14ac:dyDescent="0.35">
      <c r="A26" s="101">
        <v>21</v>
      </c>
      <c r="B26" s="34"/>
      <c r="C26" s="35"/>
      <c r="D26" s="36"/>
      <c r="E26" s="34"/>
      <c r="F26" s="35"/>
      <c r="G26" s="35"/>
      <c r="H26" s="34"/>
      <c r="I26" s="37"/>
      <c r="J26" s="35"/>
      <c r="K26" s="35"/>
      <c r="L26" s="38"/>
      <c r="M26" s="35"/>
      <c r="N26" s="35"/>
      <c r="O26" s="35"/>
      <c r="P26" s="35"/>
      <c r="Q26" s="34"/>
      <c r="R26" s="35"/>
      <c r="S26" s="35"/>
      <c r="T26" s="39"/>
      <c r="U26" s="35"/>
      <c r="V26" s="35"/>
      <c r="W26" s="38"/>
      <c r="X26" s="35"/>
      <c r="Y26" s="40"/>
      <c r="Z26" s="35"/>
      <c r="AA26" s="35"/>
      <c r="AB26" s="171" t="str" cm="1">
        <f t="array" ref="AB26">IFERROR(IF(COUNTA('Detailed Inventory'!$B26:$AA26)=0,"",IF(AND($B26="",$C26=""),"Error: Missing Response in Column B or C",IF(OR($E26="",$Q26=""),"Error: Missing Response in Column E or Q",INDEX(SL_Class[Entire SL Classification],MATCH(SUMIFS(SL_Class[Unique ID],SL_Class[UpSys SL Material],I26,SL_Class[UpSys Ever Previously Lead],H26,SL_Class[DownCus SL Material],T26),SL_Class[Unique ID],0),0)))),"Error: Invalid Column H, I, or T. Check spelling &amp; valid options (see dropdown)")</f>
        <v/>
      </c>
      <c r="AC26" s="1"/>
      <c r="AD26" s="31" t="b">
        <f t="shared" si="0"/>
        <v>0</v>
      </c>
      <c r="AE26" s="31" t="b">
        <f t="shared" si="1"/>
        <v>0</v>
      </c>
    </row>
    <row r="27" spans="1:31" ht="50.15" customHeight="1" x14ac:dyDescent="0.35">
      <c r="A27" s="100">
        <v>22</v>
      </c>
      <c r="B27" s="34"/>
      <c r="C27" s="35"/>
      <c r="D27" s="36"/>
      <c r="E27" s="34"/>
      <c r="F27" s="35"/>
      <c r="G27" s="35"/>
      <c r="H27" s="34"/>
      <c r="I27" s="37"/>
      <c r="J27" s="35"/>
      <c r="K27" s="35"/>
      <c r="L27" s="38"/>
      <c r="M27" s="35"/>
      <c r="N27" s="35"/>
      <c r="O27" s="35"/>
      <c r="P27" s="35"/>
      <c r="Q27" s="34"/>
      <c r="R27" s="35"/>
      <c r="S27" s="35"/>
      <c r="T27" s="39"/>
      <c r="U27" s="35"/>
      <c r="V27" s="35"/>
      <c r="W27" s="38"/>
      <c r="X27" s="35"/>
      <c r="Y27" s="40"/>
      <c r="Z27" s="35"/>
      <c r="AA27" s="35"/>
      <c r="AB27" s="171" t="str" cm="1">
        <f t="array" ref="AB27">IFERROR(IF(COUNTA('Detailed Inventory'!$B27:$AA27)=0,"",IF(AND($B27="",$C27=""),"Error: Missing Response in Column B or C",IF(OR($E27="",$Q27=""),"Error: Missing Response in Column E or Q",INDEX(SL_Class[Entire SL Classification],MATCH(SUMIFS(SL_Class[Unique ID],SL_Class[UpSys SL Material],I27,SL_Class[UpSys Ever Previously Lead],H27,SL_Class[DownCus SL Material],T27),SL_Class[Unique ID],0),0)))),"Error: Invalid Column H, I, or T. Check spelling &amp; valid options (see dropdown)")</f>
        <v/>
      </c>
      <c r="AC27" s="1"/>
      <c r="AD27" s="31" t="b">
        <f t="shared" si="0"/>
        <v>0</v>
      </c>
      <c r="AE27" s="31" t="b">
        <f t="shared" si="1"/>
        <v>0</v>
      </c>
    </row>
    <row r="28" spans="1:31" ht="50.15" customHeight="1" x14ac:dyDescent="0.35">
      <c r="A28" s="101">
        <v>23</v>
      </c>
      <c r="B28" s="34"/>
      <c r="C28" s="35"/>
      <c r="D28" s="36"/>
      <c r="E28" s="34"/>
      <c r="F28" s="35"/>
      <c r="G28" s="35"/>
      <c r="H28" s="34"/>
      <c r="I28" s="37"/>
      <c r="J28" s="35"/>
      <c r="K28" s="35"/>
      <c r="L28" s="38"/>
      <c r="M28" s="35"/>
      <c r="N28" s="35"/>
      <c r="O28" s="35"/>
      <c r="P28" s="35"/>
      <c r="Q28" s="34"/>
      <c r="R28" s="35"/>
      <c r="S28" s="35"/>
      <c r="T28" s="39"/>
      <c r="U28" s="35"/>
      <c r="V28" s="35"/>
      <c r="W28" s="38"/>
      <c r="X28" s="35"/>
      <c r="Y28" s="40"/>
      <c r="Z28" s="35"/>
      <c r="AA28" s="35"/>
      <c r="AB28" s="171" t="str" cm="1">
        <f t="array" ref="AB28">IFERROR(IF(COUNTA('Detailed Inventory'!$B28:$AA28)=0,"",IF(AND($B28="",$C28=""),"Error: Missing Response in Column B or C",IF(OR($E28="",$Q28=""),"Error: Missing Response in Column E or Q",INDEX(SL_Class[Entire SL Classification],MATCH(SUMIFS(SL_Class[Unique ID],SL_Class[UpSys SL Material],I28,SL_Class[UpSys Ever Previously Lead],H28,SL_Class[DownCus SL Material],T28),SL_Class[Unique ID],0),0)))),"Error: Invalid Column H, I, or T. Check spelling &amp; valid options (see dropdown)")</f>
        <v/>
      </c>
      <c r="AC28" s="1"/>
      <c r="AD28" s="31" t="b">
        <f t="shared" si="0"/>
        <v>0</v>
      </c>
      <c r="AE28" s="31" t="b">
        <f t="shared" si="1"/>
        <v>0</v>
      </c>
    </row>
    <row r="29" spans="1:31" ht="50.15" customHeight="1" x14ac:dyDescent="0.35">
      <c r="A29" s="100">
        <v>24</v>
      </c>
      <c r="B29" s="34"/>
      <c r="C29" s="35"/>
      <c r="D29" s="36"/>
      <c r="E29" s="34"/>
      <c r="F29" s="35"/>
      <c r="G29" s="35"/>
      <c r="H29" s="34"/>
      <c r="I29" s="37"/>
      <c r="J29" s="35"/>
      <c r="K29" s="35"/>
      <c r="L29" s="38"/>
      <c r="M29" s="35"/>
      <c r="N29" s="35"/>
      <c r="O29" s="35"/>
      <c r="P29" s="35"/>
      <c r="Q29" s="34"/>
      <c r="R29" s="35"/>
      <c r="S29" s="35"/>
      <c r="T29" s="39"/>
      <c r="U29" s="35"/>
      <c r="V29" s="35"/>
      <c r="W29" s="38"/>
      <c r="X29" s="35"/>
      <c r="Y29" s="40"/>
      <c r="Z29" s="35"/>
      <c r="AA29" s="35"/>
      <c r="AB29" s="171" t="str" cm="1">
        <f t="array" ref="AB29">IFERROR(IF(COUNTA('Detailed Inventory'!$B29:$AA29)=0,"",IF(AND($B29="",$C29=""),"Error: Missing Response in Column B or C",IF(OR($E29="",$Q29=""),"Error: Missing Response in Column E or Q",INDEX(SL_Class[Entire SL Classification],MATCH(SUMIFS(SL_Class[Unique ID],SL_Class[UpSys SL Material],I29,SL_Class[UpSys Ever Previously Lead],H29,SL_Class[DownCus SL Material],T29),SL_Class[Unique ID],0),0)))),"Error: Invalid Column H, I, or T. Check spelling &amp; valid options (see dropdown)")</f>
        <v/>
      </c>
      <c r="AC29" s="32"/>
      <c r="AD29" s="31" t="b">
        <f t="shared" si="0"/>
        <v>0</v>
      </c>
      <c r="AE29" s="31" t="b">
        <f t="shared" si="1"/>
        <v>0</v>
      </c>
    </row>
    <row r="30" spans="1:31" ht="50.15" customHeight="1" x14ac:dyDescent="0.35">
      <c r="A30" s="101">
        <v>25</v>
      </c>
      <c r="B30" s="53"/>
      <c r="C30" s="35"/>
      <c r="D30" s="54"/>
      <c r="E30" s="53"/>
      <c r="F30" s="41"/>
      <c r="G30" s="41"/>
      <c r="H30" s="53"/>
      <c r="I30" s="55"/>
      <c r="J30" s="41"/>
      <c r="K30" s="41"/>
      <c r="L30" s="56"/>
      <c r="M30" s="41"/>
      <c r="N30" s="41"/>
      <c r="O30" s="41"/>
      <c r="P30" s="41"/>
      <c r="Q30" s="53"/>
      <c r="R30" s="41"/>
      <c r="S30" s="41"/>
      <c r="T30" s="57"/>
      <c r="U30" s="41"/>
      <c r="V30" s="41"/>
      <c r="W30" s="56"/>
      <c r="X30" s="41"/>
      <c r="Y30" s="58"/>
      <c r="Z30" s="41"/>
      <c r="AA30" s="41"/>
      <c r="AB30" s="171" t="str" cm="1">
        <f t="array" ref="AB30">IFERROR(IF(COUNTA('Detailed Inventory'!$B30:$AA30)=0,"",IF(AND($B30="",$C30=""),"Error: Missing Response in Column B or C",IF(OR($E30="",$Q30=""),"Error: Missing Response in Column E or Q",INDEX(SL_Class[Entire SL Classification],MATCH(SUMIFS(SL_Class[Unique ID],SL_Class[UpSys SL Material],I30,SL_Class[UpSys Ever Previously Lead],H30,SL_Class[DownCus SL Material],T30),SL_Class[Unique ID],0),0)))),"Error: Invalid Column H, I, or T. Check spelling &amp; valid options (see dropdown)")</f>
        <v/>
      </c>
      <c r="AC30" s="32"/>
      <c r="AD30" s="31" t="b">
        <f t="shared" si="0"/>
        <v>0</v>
      </c>
      <c r="AE30" s="31" t="b">
        <f t="shared" si="1"/>
        <v>0</v>
      </c>
    </row>
    <row r="31" spans="1:31" ht="50.15" customHeight="1" x14ac:dyDescent="0.35">
      <c r="A31" s="100">
        <v>26</v>
      </c>
      <c r="B31" s="53"/>
      <c r="C31" s="41"/>
      <c r="D31" s="54"/>
      <c r="E31" s="53"/>
      <c r="F31" s="41"/>
      <c r="G31" s="41"/>
      <c r="H31" s="53"/>
      <c r="I31" s="55"/>
      <c r="J31" s="41"/>
      <c r="K31" s="41"/>
      <c r="L31" s="56"/>
      <c r="M31" s="41"/>
      <c r="N31" s="41"/>
      <c r="O31" s="41"/>
      <c r="P31" s="41"/>
      <c r="Q31" s="53"/>
      <c r="R31" s="41"/>
      <c r="S31" s="41"/>
      <c r="T31" s="57"/>
      <c r="U31" s="41"/>
      <c r="V31" s="41"/>
      <c r="W31" s="56"/>
      <c r="X31" s="41"/>
      <c r="Y31" s="58"/>
      <c r="Z31" s="41"/>
      <c r="AA31" s="41"/>
      <c r="AB31" s="171" t="str" cm="1">
        <f t="array" ref="AB31">IFERROR(IF(COUNTA('Detailed Inventory'!$B31:$AA31)=0,"",IF(AND($B31="",$C31=""),"Error: Missing Response in Column B or C",IF(OR($E31="",$Q31=""),"Error: Missing Response in Column E or Q",INDEX(SL_Class[Entire SL Classification],MATCH(SUMIFS(SL_Class[Unique ID],SL_Class[UpSys SL Material],I31,SL_Class[UpSys Ever Previously Lead],H31,SL_Class[DownCus SL Material],T31),SL_Class[Unique ID],0),0)))),"Error: Invalid Column H, I, or T. Check spelling &amp; valid options (see dropdown)")</f>
        <v/>
      </c>
      <c r="AC31" s="32"/>
      <c r="AD31" s="31" t="b">
        <f t="shared" si="0"/>
        <v>0</v>
      </c>
      <c r="AE31" s="31" t="b">
        <f t="shared" si="1"/>
        <v>0</v>
      </c>
    </row>
    <row r="32" spans="1:31" ht="50.15" customHeight="1" x14ac:dyDescent="0.35">
      <c r="A32" s="101">
        <v>27</v>
      </c>
      <c r="B32" s="34"/>
      <c r="C32" s="35"/>
      <c r="D32" s="36"/>
      <c r="E32" s="34"/>
      <c r="F32" s="35"/>
      <c r="G32" s="35"/>
      <c r="H32" s="34"/>
      <c r="I32" s="37"/>
      <c r="J32" s="35"/>
      <c r="K32" s="35"/>
      <c r="L32" s="38"/>
      <c r="M32" s="35"/>
      <c r="N32" s="35"/>
      <c r="O32" s="35"/>
      <c r="P32" s="35"/>
      <c r="Q32" s="34"/>
      <c r="R32" s="35"/>
      <c r="S32" s="35"/>
      <c r="T32" s="39"/>
      <c r="U32" s="35"/>
      <c r="V32" s="35"/>
      <c r="W32" s="38"/>
      <c r="X32" s="35"/>
      <c r="Y32" s="40"/>
      <c r="Z32" s="35"/>
      <c r="AA32" s="35"/>
      <c r="AB32" s="171" t="str" cm="1">
        <f t="array" ref="AB32">IFERROR(IF(COUNTA('Detailed Inventory'!$B32:$AA32)=0,"",IF(AND($B32="",$C32=""),"Error: Missing Response in Column B or C",IF(OR($E32="",$Q32=""),"Error: Missing Response in Column E or Q",INDEX(SL_Class[Entire SL Classification],MATCH(SUMIFS(SL_Class[Unique ID],SL_Class[UpSys SL Material],I32,SL_Class[UpSys Ever Previously Lead],H32,SL_Class[DownCus SL Material],T32),SL_Class[Unique ID],0),0)))),"Error: Invalid Column H, I, or T. Check spelling &amp; valid options (see dropdown)")</f>
        <v/>
      </c>
      <c r="AC32" s="32"/>
      <c r="AD32" s="31" t="b">
        <f t="shared" si="0"/>
        <v>0</v>
      </c>
      <c r="AE32" s="31" t="b">
        <f t="shared" si="1"/>
        <v>0</v>
      </c>
    </row>
    <row r="33" spans="1:31" ht="50.15" customHeight="1" x14ac:dyDescent="0.35">
      <c r="A33" s="100">
        <v>28</v>
      </c>
      <c r="B33" s="34"/>
      <c r="C33" s="35"/>
      <c r="D33" s="36"/>
      <c r="E33" s="34"/>
      <c r="F33" s="35"/>
      <c r="G33" s="35"/>
      <c r="H33" s="34"/>
      <c r="I33" s="37"/>
      <c r="J33" s="35"/>
      <c r="K33" s="35"/>
      <c r="L33" s="38"/>
      <c r="M33" s="35"/>
      <c r="N33" s="35"/>
      <c r="O33" s="35"/>
      <c r="P33" s="35"/>
      <c r="Q33" s="34"/>
      <c r="R33" s="35"/>
      <c r="S33" s="35"/>
      <c r="T33" s="39"/>
      <c r="U33" s="35"/>
      <c r="V33" s="35"/>
      <c r="W33" s="38"/>
      <c r="X33" s="35"/>
      <c r="Y33" s="40"/>
      <c r="Z33" s="35"/>
      <c r="AA33" s="35"/>
      <c r="AB33" s="171" t="str" cm="1">
        <f t="array" ref="AB33">IFERROR(IF(COUNTA('Detailed Inventory'!$B33:$AA33)=0,"",IF(AND($B33="",$C33=""),"Error: Missing Response in Column B or C",IF(OR($E33="",$Q33=""),"Error: Missing Response in Column E or Q",INDEX(SL_Class[Entire SL Classification],MATCH(SUMIFS(SL_Class[Unique ID],SL_Class[UpSys SL Material],I33,SL_Class[UpSys Ever Previously Lead],H33,SL_Class[DownCus SL Material],T33),SL_Class[Unique ID],0),0)))),"Error: Invalid Column H, I, or T. Check spelling &amp; valid options (see dropdown)")</f>
        <v/>
      </c>
      <c r="AC33" s="32"/>
      <c r="AD33" s="31" t="b">
        <f t="shared" si="0"/>
        <v>0</v>
      </c>
      <c r="AE33" s="31" t="b">
        <f t="shared" si="1"/>
        <v>0</v>
      </c>
    </row>
    <row r="34" spans="1:31" ht="50.15" customHeight="1" x14ac:dyDescent="0.35">
      <c r="A34" s="101">
        <v>29</v>
      </c>
      <c r="B34" s="34"/>
      <c r="C34" s="41"/>
      <c r="D34" s="54"/>
      <c r="E34" s="53"/>
      <c r="F34" s="41"/>
      <c r="G34" s="41"/>
      <c r="H34" s="53"/>
      <c r="I34" s="55"/>
      <c r="J34" s="41"/>
      <c r="K34" s="41"/>
      <c r="L34" s="56"/>
      <c r="M34" s="41"/>
      <c r="N34" s="41"/>
      <c r="O34" s="41"/>
      <c r="P34" s="41"/>
      <c r="Q34" s="53"/>
      <c r="R34" s="41"/>
      <c r="S34" s="41"/>
      <c r="T34" s="57"/>
      <c r="U34" s="41"/>
      <c r="V34" s="41"/>
      <c r="W34" s="56"/>
      <c r="X34" s="41"/>
      <c r="Y34" s="58"/>
      <c r="Z34" s="41"/>
      <c r="AA34" s="41"/>
      <c r="AB34" s="171" t="str" cm="1">
        <f t="array" ref="AB34">IFERROR(IF(COUNTA('Detailed Inventory'!$B34:$AA34)=0,"",IF(AND($B34="",$C34=""),"Error: Missing Response in Column B or C",IF(OR($E34="",$Q34=""),"Error: Missing Response in Column E or Q",INDEX(SL_Class[Entire SL Classification],MATCH(SUMIFS(SL_Class[Unique ID],SL_Class[UpSys SL Material],I34,SL_Class[UpSys Ever Previously Lead],H34,SL_Class[DownCus SL Material],T34),SL_Class[Unique ID],0),0)))),"Error: Invalid Column H, I, or T. Check spelling &amp; valid options (see dropdown)")</f>
        <v/>
      </c>
      <c r="AC34" s="32"/>
      <c r="AD34" s="31" t="b">
        <f t="shared" si="0"/>
        <v>0</v>
      </c>
      <c r="AE34" s="31" t="b">
        <f t="shared" si="1"/>
        <v>0</v>
      </c>
    </row>
    <row r="35" spans="1:31" ht="50.15" customHeight="1" x14ac:dyDescent="0.35">
      <c r="A35" s="100">
        <v>30</v>
      </c>
      <c r="B35" s="34"/>
      <c r="C35" s="41"/>
      <c r="D35" s="54"/>
      <c r="E35" s="53"/>
      <c r="F35" s="41"/>
      <c r="G35" s="41"/>
      <c r="H35" s="53"/>
      <c r="I35" s="55"/>
      <c r="J35" s="41"/>
      <c r="K35" s="41"/>
      <c r="L35" s="56"/>
      <c r="M35" s="41"/>
      <c r="N35" s="41"/>
      <c r="O35" s="41"/>
      <c r="P35" s="41"/>
      <c r="Q35" s="53"/>
      <c r="R35" s="41"/>
      <c r="S35" s="41"/>
      <c r="T35" s="57"/>
      <c r="U35" s="41"/>
      <c r="V35" s="41"/>
      <c r="W35" s="56"/>
      <c r="X35" s="41"/>
      <c r="Y35" s="58"/>
      <c r="Z35" s="41"/>
      <c r="AA35" s="41"/>
      <c r="AB35" s="171" t="str" cm="1">
        <f t="array" ref="AB35">IFERROR(IF(COUNTA('Detailed Inventory'!$B35:$AA35)=0,"",IF(AND($B35="",$C35=""),"Error: Missing Response in Column B or C",IF(OR($E35="",$Q35=""),"Error: Missing Response in Column E or Q",INDEX(SL_Class[Entire SL Classification],MATCH(SUMIFS(SL_Class[Unique ID],SL_Class[UpSys SL Material],I35,SL_Class[UpSys Ever Previously Lead],H35,SL_Class[DownCus SL Material],T35),SL_Class[Unique ID],0),0)))),"Error: Invalid Column H, I, or T. Check spelling &amp; valid options (see dropdown)")</f>
        <v/>
      </c>
      <c r="AC35" s="32"/>
      <c r="AD35" s="31" t="b">
        <f t="shared" si="0"/>
        <v>0</v>
      </c>
      <c r="AE35" s="31" t="b">
        <f t="shared" si="1"/>
        <v>0</v>
      </c>
    </row>
    <row r="36" spans="1:31" ht="50.15" customHeight="1" x14ac:dyDescent="0.35">
      <c r="A36" s="101">
        <v>31</v>
      </c>
      <c r="B36" s="34"/>
      <c r="C36" s="41"/>
      <c r="D36" s="54"/>
      <c r="E36" s="53"/>
      <c r="F36" s="41"/>
      <c r="G36" s="41"/>
      <c r="H36" s="53"/>
      <c r="I36" s="55"/>
      <c r="J36" s="41"/>
      <c r="K36" s="41"/>
      <c r="L36" s="56"/>
      <c r="M36" s="41"/>
      <c r="N36" s="41"/>
      <c r="O36" s="41"/>
      <c r="P36" s="41"/>
      <c r="Q36" s="53"/>
      <c r="R36" s="41"/>
      <c r="S36" s="41"/>
      <c r="T36" s="57"/>
      <c r="U36" s="41"/>
      <c r="V36" s="41"/>
      <c r="W36" s="56"/>
      <c r="X36" s="41"/>
      <c r="Y36" s="58"/>
      <c r="Z36" s="41"/>
      <c r="AA36" s="41"/>
      <c r="AB36" s="171" t="str" cm="1">
        <f t="array" ref="AB36">IFERROR(IF(COUNTA('Detailed Inventory'!$B36:$AA36)=0,"",IF(AND($B36="",$C36=""),"Error: Missing Response in Column B or C",IF(OR($E36="",$Q36=""),"Error: Missing Response in Column E or Q",INDEX(SL_Class[Entire SL Classification],MATCH(SUMIFS(SL_Class[Unique ID],SL_Class[UpSys SL Material],I36,SL_Class[UpSys Ever Previously Lead],H36,SL_Class[DownCus SL Material],T36),SL_Class[Unique ID],0),0)))),"Error: Invalid Column H, I, or T. Check spelling &amp; valid options (see dropdown)")</f>
        <v/>
      </c>
      <c r="AC36" s="32"/>
      <c r="AD36" s="31" t="b">
        <f t="shared" si="0"/>
        <v>0</v>
      </c>
      <c r="AE36" s="31" t="b">
        <f t="shared" si="1"/>
        <v>0</v>
      </c>
    </row>
    <row r="37" spans="1:31" ht="50.15" customHeight="1" x14ac:dyDescent="0.35">
      <c r="A37" s="100">
        <v>32</v>
      </c>
      <c r="B37" s="34"/>
      <c r="C37" s="35"/>
      <c r="D37" s="54"/>
      <c r="E37" s="53"/>
      <c r="F37" s="41"/>
      <c r="G37" s="41"/>
      <c r="H37" s="53"/>
      <c r="I37" s="55"/>
      <c r="J37" s="41"/>
      <c r="K37" s="41"/>
      <c r="L37" s="56"/>
      <c r="M37" s="41"/>
      <c r="N37" s="41"/>
      <c r="O37" s="41"/>
      <c r="P37" s="41"/>
      <c r="Q37" s="53"/>
      <c r="R37" s="41"/>
      <c r="S37" s="41"/>
      <c r="T37" s="57"/>
      <c r="U37" s="41"/>
      <c r="V37" s="41"/>
      <c r="W37" s="56"/>
      <c r="X37" s="41"/>
      <c r="Y37" s="58"/>
      <c r="Z37" s="41"/>
      <c r="AA37" s="41"/>
      <c r="AB37" s="171" t="str" cm="1">
        <f t="array" ref="AB37">IFERROR(IF(COUNTA('Detailed Inventory'!$B37:$AA37)=0,"",IF(AND($B37="",$C37=""),"Error: Missing Response in Column B or C",IF(OR($E37="",$Q37=""),"Error: Missing Response in Column E or Q",INDEX(SL_Class[Entire SL Classification],MATCH(SUMIFS(SL_Class[Unique ID],SL_Class[UpSys SL Material],I37,SL_Class[UpSys Ever Previously Lead],H37,SL_Class[DownCus SL Material],T37),SL_Class[Unique ID],0),0)))),"Error: Invalid Column H, I, or T. Check spelling &amp; valid options (see dropdown)")</f>
        <v/>
      </c>
      <c r="AC37" s="32"/>
      <c r="AD37" s="31" t="b">
        <f t="shared" si="0"/>
        <v>0</v>
      </c>
      <c r="AE37" s="31" t="b">
        <f t="shared" si="1"/>
        <v>0</v>
      </c>
    </row>
    <row r="38" spans="1:31" ht="50.15" customHeight="1" x14ac:dyDescent="0.35">
      <c r="A38" s="101">
        <v>33</v>
      </c>
      <c r="B38" s="34"/>
      <c r="C38" s="35"/>
      <c r="D38" s="54"/>
      <c r="E38" s="53"/>
      <c r="F38" s="41"/>
      <c r="G38" s="41"/>
      <c r="H38" s="53"/>
      <c r="I38" s="55"/>
      <c r="J38" s="41"/>
      <c r="K38" s="41"/>
      <c r="L38" s="56"/>
      <c r="M38" s="41"/>
      <c r="N38" s="41"/>
      <c r="O38" s="41"/>
      <c r="P38" s="41"/>
      <c r="Q38" s="53"/>
      <c r="R38" s="41"/>
      <c r="S38" s="41"/>
      <c r="T38" s="57"/>
      <c r="U38" s="41"/>
      <c r="V38" s="41"/>
      <c r="W38" s="56"/>
      <c r="X38" s="41"/>
      <c r="Y38" s="58"/>
      <c r="Z38" s="41"/>
      <c r="AA38" s="41"/>
      <c r="AB38" s="171" t="str" cm="1">
        <f t="array" ref="AB38">IFERROR(IF(COUNTA('Detailed Inventory'!$B38:$AA38)=0,"",IF(AND($B38="",$C38=""),"Error: Missing Response in Column B or C",IF(OR($E38="",$Q38=""),"Error: Missing Response in Column E or Q",INDEX(SL_Class[Entire SL Classification],MATCH(SUMIFS(SL_Class[Unique ID],SL_Class[UpSys SL Material],I38,SL_Class[UpSys Ever Previously Lead],H38,SL_Class[DownCus SL Material],T38),SL_Class[Unique ID],0),0)))),"Error: Invalid Column H, I, or T. Check spelling &amp; valid options (see dropdown)")</f>
        <v/>
      </c>
      <c r="AC38" s="32"/>
      <c r="AD38" s="31" t="b">
        <f t="shared" ref="AD38:AD69" si="2">COUNTIFS($B$6:$B$105,"&lt;&gt;0",$B$6:$B$105,"&lt;&gt;",$B$6:$B$105,B38)&gt;1</f>
        <v>0</v>
      </c>
      <c r="AE38" s="31" t="b">
        <f t="shared" ref="AE38:AE69" si="3">COUNTIFS($C$6:$C$105,"&lt;&gt;0",$C$6:$C$105,"&lt;&gt;",$C$6:$C$105,C38)&gt;1</f>
        <v>0</v>
      </c>
    </row>
    <row r="39" spans="1:31" ht="50.15" customHeight="1" x14ac:dyDescent="0.35">
      <c r="A39" s="100">
        <v>34</v>
      </c>
      <c r="B39" s="53"/>
      <c r="C39" s="35"/>
      <c r="D39" s="54"/>
      <c r="E39" s="53"/>
      <c r="F39" s="41"/>
      <c r="G39" s="41"/>
      <c r="H39" s="53"/>
      <c r="I39" s="55"/>
      <c r="J39" s="41"/>
      <c r="K39" s="41"/>
      <c r="L39" s="56"/>
      <c r="M39" s="41"/>
      <c r="N39" s="41"/>
      <c r="O39" s="41"/>
      <c r="P39" s="41"/>
      <c r="Q39" s="53"/>
      <c r="R39" s="41"/>
      <c r="S39" s="41"/>
      <c r="T39" s="57"/>
      <c r="U39" s="41"/>
      <c r="V39" s="41"/>
      <c r="W39" s="56"/>
      <c r="X39" s="41"/>
      <c r="Y39" s="58"/>
      <c r="Z39" s="41"/>
      <c r="AA39" s="41"/>
      <c r="AB39" s="171" t="str" cm="1">
        <f t="array" ref="AB39">IFERROR(IF(COUNTA('Detailed Inventory'!$B39:$AA39)=0,"",IF(AND($B39="",$C39=""),"Error: Missing Response in Column B or C",IF(OR($E39="",$Q39=""),"Error: Missing Response in Column E or Q",INDEX(SL_Class[Entire SL Classification],MATCH(SUMIFS(SL_Class[Unique ID],SL_Class[UpSys SL Material],I39,SL_Class[UpSys Ever Previously Lead],H39,SL_Class[DownCus SL Material],T39),SL_Class[Unique ID],0),0)))),"Error: Invalid Column H, I, or T. Check spelling &amp; valid options (see dropdown)")</f>
        <v/>
      </c>
      <c r="AC39" s="32"/>
      <c r="AD39" s="31" t="b">
        <f t="shared" si="2"/>
        <v>0</v>
      </c>
      <c r="AE39" s="31" t="b">
        <f t="shared" si="3"/>
        <v>0</v>
      </c>
    </row>
    <row r="40" spans="1:31" ht="50.15" customHeight="1" x14ac:dyDescent="0.35">
      <c r="A40" s="101">
        <v>35</v>
      </c>
      <c r="B40" s="53"/>
      <c r="C40" s="35"/>
      <c r="D40" s="54"/>
      <c r="E40" s="53"/>
      <c r="F40" s="41"/>
      <c r="G40" s="41"/>
      <c r="H40" s="53"/>
      <c r="I40" s="55"/>
      <c r="J40" s="41"/>
      <c r="K40" s="41"/>
      <c r="L40" s="56"/>
      <c r="M40" s="41"/>
      <c r="N40" s="41"/>
      <c r="O40" s="41"/>
      <c r="P40" s="41"/>
      <c r="Q40" s="53"/>
      <c r="R40" s="41"/>
      <c r="S40" s="41"/>
      <c r="T40" s="57"/>
      <c r="U40" s="41"/>
      <c r="V40" s="41"/>
      <c r="W40" s="56"/>
      <c r="X40" s="41"/>
      <c r="Y40" s="58"/>
      <c r="Z40" s="41"/>
      <c r="AA40" s="41"/>
      <c r="AB40" s="171" t="str" cm="1">
        <f t="array" ref="AB40">IFERROR(IF(COUNTA('Detailed Inventory'!$B40:$AA40)=0,"",IF(AND($B40="",$C40=""),"Error: Missing Response in Column B or C",IF(OR($E40="",$Q40=""),"Error: Missing Response in Column E or Q",INDEX(SL_Class[Entire SL Classification],MATCH(SUMIFS(SL_Class[Unique ID],SL_Class[UpSys SL Material],I40,SL_Class[UpSys Ever Previously Lead],H40,SL_Class[DownCus SL Material],T40),SL_Class[Unique ID],0),0)))),"Error: Invalid Column H, I, or T. Check spelling &amp; valid options (see dropdown)")</f>
        <v/>
      </c>
      <c r="AC40" s="32"/>
      <c r="AD40" s="31" t="b">
        <f t="shared" si="2"/>
        <v>0</v>
      </c>
      <c r="AE40" s="31" t="b">
        <f t="shared" si="3"/>
        <v>0</v>
      </c>
    </row>
    <row r="41" spans="1:31" ht="50.15" customHeight="1" x14ac:dyDescent="0.35">
      <c r="A41" s="100">
        <v>36</v>
      </c>
      <c r="B41" s="53"/>
      <c r="C41" s="35"/>
      <c r="D41" s="54"/>
      <c r="E41" s="53"/>
      <c r="F41" s="41"/>
      <c r="G41" s="41"/>
      <c r="H41" s="53"/>
      <c r="I41" s="55"/>
      <c r="J41" s="41"/>
      <c r="K41" s="41"/>
      <c r="L41" s="56"/>
      <c r="M41" s="41"/>
      <c r="N41" s="41"/>
      <c r="O41" s="41"/>
      <c r="P41" s="41"/>
      <c r="Q41" s="53"/>
      <c r="R41" s="41"/>
      <c r="S41" s="41"/>
      <c r="T41" s="57"/>
      <c r="U41" s="41"/>
      <c r="V41" s="41"/>
      <c r="W41" s="56"/>
      <c r="X41" s="41"/>
      <c r="Y41" s="58"/>
      <c r="Z41" s="41"/>
      <c r="AA41" s="41"/>
      <c r="AB41" s="171" t="str" cm="1">
        <f t="array" ref="AB41">IFERROR(IF(COUNTA('Detailed Inventory'!$B41:$AA41)=0,"",IF(AND($B41="",$C41=""),"Error: Missing Response in Column B or C",IF(OR($E41="",$Q41=""),"Error: Missing Response in Column E or Q",INDEX(SL_Class[Entire SL Classification],MATCH(SUMIFS(SL_Class[Unique ID],SL_Class[UpSys SL Material],I41,SL_Class[UpSys Ever Previously Lead],H41,SL_Class[DownCus SL Material],T41),SL_Class[Unique ID],0),0)))),"Error: Invalid Column H, I, or T. Check spelling &amp; valid options (see dropdown)")</f>
        <v/>
      </c>
      <c r="AC41" s="32"/>
      <c r="AD41" s="31" t="b">
        <f t="shared" si="2"/>
        <v>0</v>
      </c>
      <c r="AE41" s="31" t="b">
        <f t="shared" si="3"/>
        <v>0</v>
      </c>
    </row>
    <row r="42" spans="1:31" ht="50.15" customHeight="1" x14ac:dyDescent="0.35">
      <c r="A42" s="101">
        <v>37</v>
      </c>
      <c r="B42" s="53"/>
      <c r="C42" s="35"/>
      <c r="D42" s="54"/>
      <c r="E42" s="53"/>
      <c r="F42" s="41"/>
      <c r="G42" s="41"/>
      <c r="H42" s="53"/>
      <c r="I42" s="55"/>
      <c r="J42" s="41"/>
      <c r="K42" s="41"/>
      <c r="L42" s="56"/>
      <c r="M42" s="41"/>
      <c r="N42" s="41"/>
      <c r="O42" s="41"/>
      <c r="P42" s="41"/>
      <c r="Q42" s="53"/>
      <c r="R42" s="41"/>
      <c r="S42" s="41"/>
      <c r="T42" s="57"/>
      <c r="U42" s="41"/>
      <c r="V42" s="41"/>
      <c r="W42" s="56"/>
      <c r="X42" s="41"/>
      <c r="Y42" s="58"/>
      <c r="Z42" s="41"/>
      <c r="AA42" s="41"/>
      <c r="AB42" s="171" t="str" cm="1">
        <f t="array" ref="AB42">IFERROR(IF(COUNTA('Detailed Inventory'!$B42:$AA42)=0,"",IF(AND($B42="",$C42=""),"Error: Missing Response in Column B or C",IF(OR($E42="",$Q42=""),"Error: Missing Response in Column E or Q",INDEX(SL_Class[Entire SL Classification],MATCH(SUMIFS(SL_Class[Unique ID],SL_Class[UpSys SL Material],I42,SL_Class[UpSys Ever Previously Lead],H42,SL_Class[DownCus SL Material],T42),SL_Class[Unique ID],0),0)))),"Error: Invalid Column H, I, or T. Check spelling &amp; valid options (see dropdown)")</f>
        <v/>
      </c>
      <c r="AC42" s="32"/>
      <c r="AD42" s="31" t="b">
        <f t="shared" si="2"/>
        <v>0</v>
      </c>
      <c r="AE42" s="31" t="b">
        <f t="shared" si="3"/>
        <v>0</v>
      </c>
    </row>
    <row r="43" spans="1:31" ht="50.15" customHeight="1" x14ac:dyDescent="0.35">
      <c r="A43" s="100">
        <v>38</v>
      </c>
      <c r="B43" s="53"/>
      <c r="C43" s="35"/>
      <c r="D43" s="54"/>
      <c r="E43" s="53"/>
      <c r="F43" s="41"/>
      <c r="G43" s="41"/>
      <c r="H43" s="53"/>
      <c r="I43" s="55"/>
      <c r="J43" s="41"/>
      <c r="K43" s="41"/>
      <c r="L43" s="56"/>
      <c r="M43" s="41"/>
      <c r="N43" s="41"/>
      <c r="O43" s="41"/>
      <c r="P43" s="41"/>
      <c r="Q43" s="53"/>
      <c r="R43" s="41"/>
      <c r="S43" s="41"/>
      <c r="T43" s="57"/>
      <c r="U43" s="41"/>
      <c r="V43" s="41"/>
      <c r="W43" s="56"/>
      <c r="X43" s="41"/>
      <c r="Y43" s="58"/>
      <c r="Z43" s="41"/>
      <c r="AA43" s="41"/>
      <c r="AB43" s="171" t="str" cm="1">
        <f t="array" ref="AB43">IFERROR(IF(COUNTA('Detailed Inventory'!$B43:$AA43)=0,"",IF(AND($B43="",$C43=""),"Error: Missing Response in Column B or C",IF(OR($E43="",$Q43=""),"Error: Missing Response in Column E or Q",INDEX(SL_Class[Entire SL Classification],MATCH(SUMIFS(SL_Class[Unique ID],SL_Class[UpSys SL Material],I43,SL_Class[UpSys Ever Previously Lead],H43,SL_Class[DownCus SL Material],T43),SL_Class[Unique ID],0),0)))),"Error: Invalid Column H, I, or T. Check spelling &amp; valid options (see dropdown)")</f>
        <v/>
      </c>
      <c r="AC43" s="32"/>
      <c r="AD43" s="31" t="b">
        <f t="shared" si="2"/>
        <v>0</v>
      </c>
      <c r="AE43" s="31" t="b">
        <f t="shared" si="3"/>
        <v>0</v>
      </c>
    </row>
    <row r="44" spans="1:31" ht="50.15" customHeight="1" x14ac:dyDescent="0.35">
      <c r="A44" s="101">
        <v>39</v>
      </c>
      <c r="B44" s="53"/>
      <c r="C44" s="35"/>
      <c r="D44" s="54"/>
      <c r="E44" s="53"/>
      <c r="F44" s="41"/>
      <c r="G44" s="41"/>
      <c r="H44" s="53"/>
      <c r="I44" s="55"/>
      <c r="J44" s="41"/>
      <c r="K44" s="41"/>
      <c r="L44" s="56"/>
      <c r="M44" s="41"/>
      <c r="N44" s="41"/>
      <c r="O44" s="41"/>
      <c r="P44" s="41"/>
      <c r="Q44" s="53"/>
      <c r="R44" s="41"/>
      <c r="S44" s="41"/>
      <c r="T44" s="57"/>
      <c r="U44" s="41"/>
      <c r="V44" s="41"/>
      <c r="W44" s="56"/>
      <c r="X44" s="41"/>
      <c r="Y44" s="58"/>
      <c r="Z44" s="41"/>
      <c r="AA44" s="41"/>
      <c r="AB44" s="171" t="str" cm="1">
        <f t="array" ref="AB44">IFERROR(IF(COUNTA('Detailed Inventory'!$B44:$AA44)=0,"",IF(AND($B44="",$C44=""),"Error: Missing Response in Column B or C",IF(OR($E44="",$Q44=""),"Error: Missing Response in Column E or Q",INDEX(SL_Class[Entire SL Classification],MATCH(SUMIFS(SL_Class[Unique ID],SL_Class[UpSys SL Material],I44,SL_Class[UpSys Ever Previously Lead],H44,SL_Class[DownCus SL Material],T44),SL_Class[Unique ID],0),0)))),"Error: Invalid Column H, I, or T. Check spelling &amp; valid options (see dropdown)")</f>
        <v/>
      </c>
      <c r="AC44" s="32"/>
      <c r="AD44" s="31" t="b">
        <f t="shared" si="2"/>
        <v>0</v>
      </c>
      <c r="AE44" s="31" t="b">
        <f t="shared" si="3"/>
        <v>0</v>
      </c>
    </row>
    <row r="45" spans="1:31" ht="50.15" customHeight="1" x14ac:dyDescent="0.35">
      <c r="A45" s="100">
        <v>40</v>
      </c>
      <c r="B45" s="53"/>
      <c r="C45" s="41"/>
      <c r="D45" s="54"/>
      <c r="E45" s="53"/>
      <c r="F45" s="41"/>
      <c r="G45" s="41"/>
      <c r="H45" s="53"/>
      <c r="I45" s="55"/>
      <c r="J45" s="41"/>
      <c r="K45" s="41"/>
      <c r="L45" s="56"/>
      <c r="M45" s="41"/>
      <c r="N45" s="41"/>
      <c r="O45" s="41"/>
      <c r="P45" s="41"/>
      <c r="Q45" s="53"/>
      <c r="R45" s="41"/>
      <c r="S45" s="41"/>
      <c r="T45" s="57"/>
      <c r="U45" s="41"/>
      <c r="V45" s="41"/>
      <c r="W45" s="56"/>
      <c r="X45" s="41"/>
      <c r="Y45" s="58"/>
      <c r="Z45" s="41"/>
      <c r="AA45" s="41"/>
      <c r="AB45" s="171" t="str" cm="1">
        <f t="array" ref="AB45">IFERROR(IF(COUNTA('Detailed Inventory'!$B45:$AA45)=0,"",IF(AND($B45="",$C45=""),"Error: Missing Response in Column B or C",IF(OR($E45="",$Q45=""),"Error: Missing Response in Column E or Q",INDEX(SL_Class[Entire SL Classification],MATCH(SUMIFS(SL_Class[Unique ID],SL_Class[UpSys SL Material],I45,SL_Class[UpSys Ever Previously Lead],H45,SL_Class[DownCus SL Material],T45),SL_Class[Unique ID],0),0)))),"Error: Invalid Column H, I, or T. Check spelling &amp; valid options (see dropdown)")</f>
        <v/>
      </c>
      <c r="AC45" s="32"/>
      <c r="AD45" s="31" t="b">
        <f t="shared" si="2"/>
        <v>0</v>
      </c>
      <c r="AE45" s="31" t="b">
        <f t="shared" si="3"/>
        <v>0</v>
      </c>
    </row>
    <row r="46" spans="1:31" ht="50.15" customHeight="1" x14ac:dyDescent="0.35">
      <c r="A46" s="101">
        <v>41</v>
      </c>
      <c r="B46" s="34"/>
      <c r="C46" s="41"/>
      <c r="D46" s="54"/>
      <c r="E46" s="53"/>
      <c r="F46" s="41"/>
      <c r="G46" s="41"/>
      <c r="H46" s="53"/>
      <c r="I46" s="55"/>
      <c r="J46" s="41"/>
      <c r="K46" s="41"/>
      <c r="L46" s="56"/>
      <c r="M46" s="41"/>
      <c r="N46" s="41"/>
      <c r="O46" s="41"/>
      <c r="P46" s="41"/>
      <c r="Q46" s="53"/>
      <c r="R46" s="41"/>
      <c r="S46" s="41"/>
      <c r="T46" s="57"/>
      <c r="U46" s="41"/>
      <c r="V46" s="41"/>
      <c r="W46" s="56"/>
      <c r="X46" s="41"/>
      <c r="Y46" s="58"/>
      <c r="Z46" s="41"/>
      <c r="AA46" s="41"/>
      <c r="AB46" s="171" t="str" cm="1">
        <f t="array" ref="AB46">IFERROR(IF(COUNTA('Detailed Inventory'!$B46:$AA46)=0,"",IF(AND($B46="",$C46=""),"Error: Missing Response in Column B or C",IF(OR($E46="",$Q46=""),"Error: Missing Response in Column E or Q",INDEX(SL_Class[Entire SL Classification],MATCH(SUMIFS(SL_Class[Unique ID],SL_Class[UpSys SL Material],I46,SL_Class[UpSys Ever Previously Lead],H46,SL_Class[DownCus SL Material],T46),SL_Class[Unique ID],0),0)))),"Error: Invalid Column H, I, or T. Check spelling &amp; valid options (see dropdown)")</f>
        <v/>
      </c>
      <c r="AC46" s="32"/>
      <c r="AD46" s="31" t="b">
        <f t="shared" si="2"/>
        <v>0</v>
      </c>
      <c r="AE46" s="31" t="b">
        <f t="shared" si="3"/>
        <v>0</v>
      </c>
    </row>
    <row r="47" spans="1:31" ht="50.15" customHeight="1" x14ac:dyDescent="0.35">
      <c r="A47" s="100">
        <v>42</v>
      </c>
      <c r="B47" s="53"/>
      <c r="C47" s="41"/>
      <c r="D47" s="54"/>
      <c r="E47" s="53"/>
      <c r="F47" s="41"/>
      <c r="G47" s="41"/>
      <c r="H47" s="53"/>
      <c r="I47" s="55"/>
      <c r="J47" s="41"/>
      <c r="K47" s="41"/>
      <c r="L47" s="56"/>
      <c r="M47" s="41"/>
      <c r="N47" s="41"/>
      <c r="O47" s="41"/>
      <c r="P47" s="41"/>
      <c r="Q47" s="53"/>
      <c r="R47" s="41"/>
      <c r="S47" s="41"/>
      <c r="T47" s="57"/>
      <c r="U47" s="41"/>
      <c r="V47" s="41"/>
      <c r="W47" s="56"/>
      <c r="X47" s="41"/>
      <c r="Y47" s="58"/>
      <c r="Z47" s="41"/>
      <c r="AA47" s="41"/>
      <c r="AB47" s="171" t="str" cm="1">
        <f t="array" ref="AB47">IFERROR(IF(COUNTA('Detailed Inventory'!$B47:$AA47)=0,"",IF(AND($B47="",$C47=""),"Error: Missing Response in Column B or C",IF(OR($E47="",$Q47=""),"Error: Missing Response in Column E or Q",INDEX(SL_Class[Entire SL Classification],MATCH(SUMIFS(SL_Class[Unique ID],SL_Class[UpSys SL Material],I47,SL_Class[UpSys Ever Previously Lead],H47,SL_Class[DownCus SL Material],T47),SL_Class[Unique ID],0),0)))),"Error: Invalid Column H, I, or T. Check spelling &amp; valid options (see dropdown)")</f>
        <v/>
      </c>
      <c r="AC47" s="32"/>
      <c r="AD47" s="31" t="b">
        <f t="shared" si="2"/>
        <v>0</v>
      </c>
      <c r="AE47" s="31" t="b">
        <f t="shared" si="3"/>
        <v>0</v>
      </c>
    </row>
    <row r="48" spans="1:31" ht="50.15" customHeight="1" x14ac:dyDescent="0.35">
      <c r="A48" s="101">
        <v>43</v>
      </c>
      <c r="B48" s="53"/>
      <c r="C48" s="41"/>
      <c r="D48" s="54"/>
      <c r="E48" s="53"/>
      <c r="F48" s="41"/>
      <c r="G48" s="41"/>
      <c r="H48" s="53"/>
      <c r="I48" s="55"/>
      <c r="J48" s="41"/>
      <c r="K48" s="41"/>
      <c r="L48" s="56"/>
      <c r="M48" s="41"/>
      <c r="N48" s="41"/>
      <c r="O48" s="41"/>
      <c r="P48" s="41"/>
      <c r="Q48" s="53"/>
      <c r="R48" s="41"/>
      <c r="S48" s="41"/>
      <c r="T48" s="57"/>
      <c r="U48" s="41"/>
      <c r="V48" s="41"/>
      <c r="W48" s="56"/>
      <c r="X48" s="41"/>
      <c r="Y48" s="58"/>
      <c r="Z48" s="41"/>
      <c r="AA48" s="41"/>
      <c r="AB48" s="171" t="str" cm="1">
        <f t="array" ref="AB48">IFERROR(IF(COUNTA('Detailed Inventory'!$B48:$AA48)=0,"",IF(AND($B48="",$C48=""),"Error: Missing Response in Column B or C",IF(OR($E48="",$Q48=""),"Error: Missing Response in Column E or Q",INDEX(SL_Class[Entire SL Classification],MATCH(SUMIFS(SL_Class[Unique ID],SL_Class[UpSys SL Material],I48,SL_Class[UpSys Ever Previously Lead],H48,SL_Class[DownCus SL Material],T48),SL_Class[Unique ID],0),0)))),"Error: Invalid Column H, I, or T. Check spelling &amp; valid options (see dropdown)")</f>
        <v/>
      </c>
      <c r="AC48" s="32"/>
      <c r="AD48" s="31" t="b">
        <f t="shared" si="2"/>
        <v>0</v>
      </c>
      <c r="AE48" s="31" t="b">
        <f t="shared" si="3"/>
        <v>0</v>
      </c>
    </row>
    <row r="49" spans="1:31" ht="50.15" customHeight="1" x14ac:dyDescent="0.35">
      <c r="A49" s="100">
        <v>44</v>
      </c>
      <c r="B49" s="53"/>
      <c r="C49" s="41"/>
      <c r="D49" s="54"/>
      <c r="E49" s="53"/>
      <c r="F49" s="41"/>
      <c r="G49" s="41"/>
      <c r="H49" s="53"/>
      <c r="I49" s="55"/>
      <c r="J49" s="41"/>
      <c r="K49" s="41"/>
      <c r="L49" s="56"/>
      <c r="M49" s="41"/>
      <c r="N49" s="41"/>
      <c r="O49" s="41"/>
      <c r="P49" s="41"/>
      <c r="Q49" s="53"/>
      <c r="R49" s="41"/>
      <c r="S49" s="41"/>
      <c r="T49" s="57"/>
      <c r="U49" s="41"/>
      <c r="V49" s="41"/>
      <c r="W49" s="56"/>
      <c r="X49" s="41"/>
      <c r="Y49" s="58"/>
      <c r="Z49" s="41"/>
      <c r="AA49" s="41"/>
      <c r="AB49" s="171" t="str" cm="1">
        <f t="array" ref="AB49">IFERROR(IF(COUNTA('Detailed Inventory'!$B49:$AA49)=0,"",IF(AND($B49="",$C49=""),"Error: Missing Response in Column B or C",IF(OR($E49="",$Q49=""),"Error: Missing Response in Column E or Q",INDEX(SL_Class[Entire SL Classification],MATCH(SUMIFS(SL_Class[Unique ID],SL_Class[UpSys SL Material],I49,SL_Class[UpSys Ever Previously Lead],H49,SL_Class[DownCus SL Material],T49),SL_Class[Unique ID],0),0)))),"Error: Invalid Column H, I, or T. Check spelling &amp; valid options (see dropdown)")</f>
        <v/>
      </c>
      <c r="AC49" s="32"/>
      <c r="AD49" s="31" t="b">
        <f t="shared" si="2"/>
        <v>0</v>
      </c>
      <c r="AE49" s="31" t="b">
        <f t="shared" si="3"/>
        <v>0</v>
      </c>
    </row>
    <row r="50" spans="1:31" ht="50.15" customHeight="1" x14ac:dyDescent="0.35">
      <c r="A50" s="101">
        <v>45</v>
      </c>
      <c r="B50" s="53"/>
      <c r="C50" s="41"/>
      <c r="D50" s="54"/>
      <c r="E50" s="53"/>
      <c r="F50" s="41"/>
      <c r="G50" s="41"/>
      <c r="H50" s="53"/>
      <c r="I50" s="55"/>
      <c r="J50" s="41"/>
      <c r="K50" s="41"/>
      <c r="L50" s="56"/>
      <c r="M50" s="41"/>
      <c r="N50" s="41"/>
      <c r="O50" s="41"/>
      <c r="P50" s="41"/>
      <c r="Q50" s="53"/>
      <c r="R50" s="41"/>
      <c r="S50" s="41"/>
      <c r="T50" s="57"/>
      <c r="U50" s="41"/>
      <c r="V50" s="41"/>
      <c r="W50" s="56"/>
      <c r="X50" s="41"/>
      <c r="Y50" s="58"/>
      <c r="Z50" s="41"/>
      <c r="AA50" s="41"/>
      <c r="AB50" s="171" t="str" cm="1">
        <f t="array" ref="AB50">IFERROR(IF(COUNTA('Detailed Inventory'!$B50:$AA50)=0,"",IF(AND($B50="",$C50=""),"Error: Missing Response in Column B or C",IF(OR($E50="",$Q50=""),"Error: Missing Response in Column E or Q",INDEX(SL_Class[Entire SL Classification],MATCH(SUMIFS(SL_Class[Unique ID],SL_Class[UpSys SL Material],I50,SL_Class[UpSys Ever Previously Lead],H50,SL_Class[DownCus SL Material],T50),SL_Class[Unique ID],0),0)))),"Error: Invalid Column H, I, or T. Check spelling &amp; valid options (see dropdown)")</f>
        <v/>
      </c>
      <c r="AC50" s="32"/>
      <c r="AD50" s="31" t="b">
        <f t="shared" si="2"/>
        <v>0</v>
      </c>
      <c r="AE50" s="31" t="b">
        <f t="shared" si="3"/>
        <v>0</v>
      </c>
    </row>
    <row r="51" spans="1:31" ht="50.15" customHeight="1" x14ac:dyDescent="0.35">
      <c r="A51" s="100">
        <v>46</v>
      </c>
      <c r="B51" s="53"/>
      <c r="C51" s="41"/>
      <c r="D51" s="54"/>
      <c r="E51" s="53"/>
      <c r="F51" s="41"/>
      <c r="G51" s="41"/>
      <c r="H51" s="53"/>
      <c r="I51" s="55"/>
      <c r="J51" s="41"/>
      <c r="K51" s="41"/>
      <c r="L51" s="56"/>
      <c r="M51" s="41"/>
      <c r="N51" s="41"/>
      <c r="O51" s="41"/>
      <c r="P51" s="41"/>
      <c r="Q51" s="53"/>
      <c r="R51" s="41"/>
      <c r="S51" s="41"/>
      <c r="T51" s="57"/>
      <c r="U51" s="41"/>
      <c r="V51" s="41"/>
      <c r="W51" s="56"/>
      <c r="X51" s="41"/>
      <c r="Y51" s="58"/>
      <c r="Z51" s="41"/>
      <c r="AA51" s="41"/>
      <c r="AB51" s="171" t="str" cm="1">
        <f t="array" ref="AB51">IFERROR(IF(COUNTA('Detailed Inventory'!$B51:$AA51)=0,"",IF(AND($B51="",$C51=""),"Error: Missing Response in Column B or C",IF(OR($E51="",$Q51=""),"Error: Missing Response in Column E or Q",INDEX(SL_Class[Entire SL Classification],MATCH(SUMIFS(SL_Class[Unique ID],SL_Class[UpSys SL Material],I51,SL_Class[UpSys Ever Previously Lead],H51,SL_Class[DownCus SL Material],T51),SL_Class[Unique ID],0),0)))),"Error: Invalid Column H, I, or T. Check spelling &amp; valid options (see dropdown)")</f>
        <v/>
      </c>
      <c r="AC51" s="32"/>
      <c r="AD51" s="31" t="b">
        <f t="shared" si="2"/>
        <v>0</v>
      </c>
      <c r="AE51" s="31" t="b">
        <f t="shared" si="3"/>
        <v>0</v>
      </c>
    </row>
    <row r="52" spans="1:31" ht="50.15" customHeight="1" x14ac:dyDescent="0.35">
      <c r="A52" s="101">
        <v>47</v>
      </c>
      <c r="B52" s="34"/>
      <c r="C52" s="41"/>
      <c r="D52" s="54"/>
      <c r="E52" s="53"/>
      <c r="F52" s="41"/>
      <c r="G52" s="41"/>
      <c r="H52" s="53"/>
      <c r="I52" s="55"/>
      <c r="J52" s="41"/>
      <c r="K52" s="41"/>
      <c r="L52" s="56"/>
      <c r="M52" s="41"/>
      <c r="N52" s="41"/>
      <c r="O52" s="41"/>
      <c r="P52" s="41"/>
      <c r="Q52" s="53"/>
      <c r="R52" s="41"/>
      <c r="S52" s="41"/>
      <c r="T52" s="57"/>
      <c r="U52" s="41"/>
      <c r="V52" s="41"/>
      <c r="W52" s="56"/>
      <c r="X52" s="41"/>
      <c r="Y52" s="58"/>
      <c r="Z52" s="41"/>
      <c r="AA52" s="41"/>
      <c r="AB52" s="171" t="str" cm="1">
        <f t="array" ref="AB52">IFERROR(IF(COUNTA('Detailed Inventory'!$B52:$AA52)=0,"",IF(AND($B52="",$C52=""),"Error: Missing Response in Column B or C",IF(OR($E52="",$Q52=""),"Error: Missing Response in Column E or Q",INDEX(SL_Class[Entire SL Classification],MATCH(SUMIFS(SL_Class[Unique ID],SL_Class[UpSys SL Material],I52,SL_Class[UpSys Ever Previously Lead],H52,SL_Class[DownCus SL Material],T52),SL_Class[Unique ID],0),0)))),"Error: Invalid Column H, I, or T. Check spelling &amp; valid options (see dropdown)")</f>
        <v/>
      </c>
      <c r="AC52" s="32"/>
      <c r="AD52" s="31" t="b">
        <f t="shared" si="2"/>
        <v>0</v>
      </c>
      <c r="AE52" s="31" t="b">
        <f t="shared" si="3"/>
        <v>0</v>
      </c>
    </row>
    <row r="53" spans="1:31" ht="50.15" customHeight="1" x14ac:dyDescent="0.35">
      <c r="A53" s="100">
        <v>48</v>
      </c>
      <c r="B53" s="34"/>
      <c r="C53" s="41"/>
      <c r="D53" s="54"/>
      <c r="E53" s="53"/>
      <c r="F53" s="41"/>
      <c r="G53" s="41"/>
      <c r="H53" s="53"/>
      <c r="I53" s="55"/>
      <c r="J53" s="41"/>
      <c r="K53" s="41"/>
      <c r="L53" s="56"/>
      <c r="M53" s="41"/>
      <c r="N53" s="41"/>
      <c r="O53" s="41"/>
      <c r="P53" s="41"/>
      <c r="Q53" s="53"/>
      <c r="R53" s="41"/>
      <c r="S53" s="41"/>
      <c r="T53" s="57"/>
      <c r="U53" s="41"/>
      <c r="V53" s="41"/>
      <c r="W53" s="56"/>
      <c r="X53" s="41"/>
      <c r="Y53" s="58"/>
      <c r="Z53" s="41"/>
      <c r="AA53" s="41"/>
      <c r="AB53" s="171" t="str" cm="1">
        <f t="array" ref="AB53">IFERROR(IF(COUNTA('Detailed Inventory'!$B53:$AA53)=0,"",IF(AND($B53="",$C53=""),"Error: Missing Response in Column B or C",IF(OR($E53="",$Q53=""),"Error: Missing Response in Column E or Q",INDEX(SL_Class[Entire SL Classification],MATCH(SUMIFS(SL_Class[Unique ID],SL_Class[UpSys SL Material],I53,SL_Class[UpSys Ever Previously Lead],H53,SL_Class[DownCus SL Material],T53),SL_Class[Unique ID],0),0)))),"Error: Invalid Column H, I, or T. Check spelling &amp; valid options (see dropdown)")</f>
        <v/>
      </c>
      <c r="AC53" s="32"/>
      <c r="AD53" s="31" t="b">
        <f t="shared" si="2"/>
        <v>0</v>
      </c>
      <c r="AE53" s="31" t="b">
        <f t="shared" si="3"/>
        <v>0</v>
      </c>
    </row>
    <row r="54" spans="1:31" ht="50.15" customHeight="1" x14ac:dyDescent="0.35">
      <c r="A54" s="101">
        <v>49</v>
      </c>
      <c r="B54" s="34"/>
      <c r="C54" s="41"/>
      <c r="D54" s="54"/>
      <c r="E54" s="53"/>
      <c r="F54" s="41"/>
      <c r="G54" s="41"/>
      <c r="H54" s="53"/>
      <c r="I54" s="55"/>
      <c r="J54" s="41"/>
      <c r="K54" s="41"/>
      <c r="L54" s="56"/>
      <c r="M54" s="41"/>
      <c r="N54" s="41"/>
      <c r="O54" s="41"/>
      <c r="P54" s="41"/>
      <c r="Q54" s="53"/>
      <c r="R54" s="41"/>
      <c r="S54" s="41"/>
      <c r="T54" s="57"/>
      <c r="U54" s="41"/>
      <c r="V54" s="41"/>
      <c r="W54" s="56"/>
      <c r="X54" s="41"/>
      <c r="Y54" s="58"/>
      <c r="Z54" s="41"/>
      <c r="AA54" s="41"/>
      <c r="AB54" s="171" t="str" cm="1">
        <f t="array" ref="AB54">IFERROR(IF(COUNTA('Detailed Inventory'!$B54:$AA54)=0,"",IF(AND($B54="",$C54=""),"Error: Missing Response in Column B or C",IF(OR($E54="",$Q54=""),"Error: Missing Response in Column E or Q",INDEX(SL_Class[Entire SL Classification],MATCH(SUMIFS(SL_Class[Unique ID],SL_Class[UpSys SL Material],I54,SL_Class[UpSys Ever Previously Lead],H54,SL_Class[DownCus SL Material],T54),SL_Class[Unique ID],0),0)))),"Error: Invalid Column H, I, or T. Check spelling &amp; valid options (see dropdown)")</f>
        <v/>
      </c>
      <c r="AC54" s="32"/>
      <c r="AD54" s="31" t="b">
        <f t="shared" si="2"/>
        <v>0</v>
      </c>
      <c r="AE54" s="31" t="b">
        <f t="shared" si="3"/>
        <v>0</v>
      </c>
    </row>
    <row r="55" spans="1:31" ht="50.15" customHeight="1" x14ac:dyDescent="0.35">
      <c r="A55" s="100">
        <v>50</v>
      </c>
      <c r="B55" s="34"/>
      <c r="C55" s="41"/>
      <c r="D55" s="54"/>
      <c r="E55" s="53"/>
      <c r="F55" s="41"/>
      <c r="G55" s="41"/>
      <c r="H55" s="53"/>
      <c r="I55" s="55"/>
      <c r="J55" s="41"/>
      <c r="K55" s="41"/>
      <c r="L55" s="56"/>
      <c r="M55" s="41"/>
      <c r="N55" s="41"/>
      <c r="O55" s="41"/>
      <c r="P55" s="41"/>
      <c r="Q55" s="53"/>
      <c r="R55" s="41"/>
      <c r="S55" s="41"/>
      <c r="T55" s="57"/>
      <c r="U55" s="41"/>
      <c r="V55" s="41"/>
      <c r="W55" s="56"/>
      <c r="X55" s="41"/>
      <c r="Y55" s="58"/>
      <c r="Z55" s="41"/>
      <c r="AA55" s="41"/>
      <c r="AB55" s="171" t="str" cm="1">
        <f t="array" ref="AB55">IFERROR(IF(COUNTA('Detailed Inventory'!$B55:$AA55)=0,"",IF(AND($B55="",$C55=""),"Error: Missing Response in Column B or C",IF(OR($E55="",$Q55=""),"Error: Missing Response in Column E or Q",INDEX(SL_Class[Entire SL Classification],MATCH(SUMIFS(SL_Class[Unique ID],SL_Class[UpSys SL Material],I55,SL_Class[UpSys Ever Previously Lead],H55,SL_Class[DownCus SL Material],T55),SL_Class[Unique ID],0),0)))),"Error: Invalid Column H, I, or T. Check spelling &amp; valid options (see dropdown)")</f>
        <v/>
      </c>
      <c r="AC55" s="32"/>
      <c r="AD55" s="31" t="b">
        <f t="shared" si="2"/>
        <v>0</v>
      </c>
      <c r="AE55" s="31" t="b">
        <f t="shared" si="3"/>
        <v>0</v>
      </c>
    </row>
    <row r="56" spans="1:31" ht="50.15" customHeight="1" x14ac:dyDescent="0.35">
      <c r="A56" s="101">
        <v>51</v>
      </c>
      <c r="B56" s="53"/>
      <c r="C56" s="41"/>
      <c r="D56" s="54"/>
      <c r="E56" s="53"/>
      <c r="F56" s="41"/>
      <c r="G56" s="41"/>
      <c r="H56" s="53"/>
      <c r="I56" s="55"/>
      <c r="J56" s="41"/>
      <c r="K56" s="41"/>
      <c r="L56" s="56"/>
      <c r="M56" s="41"/>
      <c r="N56" s="41"/>
      <c r="O56" s="41"/>
      <c r="P56" s="41"/>
      <c r="Q56" s="53"/>
      <c r="R56" s="41"/>
      <c r="S56" s="41"/>
      <c r="T56" s="57"/>
      <c r="U56" s="41"/>
      <c r="V56" s="41"/>
      <c r="W56" s="56"/>
      <c r="X56" s="41"/>
      <c r="Y56" s="58"/>
      <c r="Z56" s="41"/>
      <c r="AA56" s="41"/>
      <c r="AB56" s="171" t="str" cm="1">
        <f t="array" ref="AB56">IFERROR(IF(COUNTA('Detailed Inventory'!$B56:$AA56)=0,"",IF(AND($B56="",$C56=""),"Error: Missing Response in Column B or C",IF(OR($E56="",$Q56=""),"Error: Missing Response in Column E or Q",INDEX(SL_Class[Entire SL Classification],MATCH(SUMIFS(SL_Class[Unique ID],SL_Class[UpSys SL Material],I56,SL_Class[UpSys Ever Previously Lead],H56,SL_Class[DownCus SL Material],T56),SL_Class[Unique ID],0),0)))),"Error: Invalid Column H, I, or T. Check spelling &amp; valid options (see dropdown)")</f>
        <v/>
      </c>
      <c r="AC56" s="32"/>
      <c r="AD56" s="31" t="b">
        <f t="shared" si="2"/>
        <v>0</v>
      </c>
      <c r="AE56" s="31" t="b">
        <f t="shared" si="3"/>
        <v>0</v>
      </c>
    </row>
    <row r="57" spans="1:31" ht="50.15" customHeight="1" x14ac:dyDescent="0.35">
      <c r="A57" s="100">
        <v>52</v>
      </c>
      <c r="B57" s="34"/>
      <c r="C57" s="35"/>
      <c r="D57" s="36"/>
      <c r="E57" s="34"/>
      <c r="F57" s="35"/>
      <c r="G57" s="35"/>
      <c r="H57" s="34"/>
      <c r="I57" s="37"/>
      <c r="J57" s="35"/>
      <c r="K57" s="35"/>
      <c r="L57" s="38"/>
      <c r="M57" s="35"/>
      <c r="N57" s="35"/>
      <c r="O57" s="35"/>
      <c r="P57" s="35"/>
      <c r="Q57" s="34"/>
      <c r="R57" s="35"/>
      <c r="S57" s="35"/>
      <c r="T57" s="39"/>
      <c r="U57" s="35"/>
      <c r="V57" s="35"/>
      <c r="W57" s="38"/>
      <c r="X57" s="35"/>
      <c r="Y57" s="40"/>
      <c r="Z57" s="35"/>
      <c r="AA57" s="35"/>
      <c r="AB57" s="171" t="str" cm="1">
        <f t="array" ref="AB57">IFERROR(IF(COUNTA('Detailed Inventory'!$B57:$AA57)=0,"",IF(AND($B57="",$C57=""),"Error: Missing Response in Column B or C",IF(OR($E57="",$Q57=""),"Error: Missing Response in Column E or Q",INDEX(SL_Class[Entire SL Classification],MATCH(SUMIFS(SL_Class[Unique ID],SL_Class[UpSys SL Material],I57,SL_Class[UpSys Ever Previously Lead],H57,SL_Class[DownCus SL Material],T57),SL_Class[Unique ID],0),0)))),"Error: Invalid Column H, I, or T. Check spelling &amp; valid options (see dropdown)")</f>
        <v/>
      </c>
      <c r="AC57" s="32"/>
      <c r="AD57" s="31" t="b">
        <f t="shared" si="2"/>
        <v>0</v>
      </c>
      <c r="AE57" s="31" t="b">
        <f t="shared" si="3"/>
        <v>0</v>
      </c>
    </row>
    <row r="58" spans="1:31" ht="50.15" customHeight="1" x14ac:dyDescent="0.35">
      <c r="A58" s="101">
        <v>53</v>
      </c>
      <c r="B58" s="34"/>
      <c r="C58" s="35"/>
      <c r="D58" s="36"/>
      <c r="E58" s="34"/>
      <c r="F58" s="35"/>
      <c r="G58" s="35"/>
      <c r="H58" s="34"/>
      <c r="I58" s="37"/>
      <c r="J58" s="35"/>
      <c r="K58" s="35"/>
      <c r="L58" s="38"/>
      <c r="M58" s="35"/>
      <c r="N58" s="35"/>
      <c r="O58" s="35"/>
      <c r="P58" s="35"/>
      <c r="Q58" s="34"/>
      <c r="R58" s="35"/>
      <c r="S58" s="35"/>
      <c r="T58" s="39"/>
      <c r="U58" s="35"/>
      <c r="V58" s="35"/>
      <c r="W58" s="38"/>
      <c r="X58" s="35"/>
      <c r="Y58" s="40"/>
      <c r="Z58" s="35"/>
      <c r="AA58" s="35"/>
      <c r="AB58" s="171" t="str" cm="1">
        <f t="array" ref="AB58">IFERROR(IF(COUNTA('Detailed Inventory'!$B58:$AA58)=0,"",IF(AND($B58="",$C58=""),"Error: Missing Response in Column B or C",IF(OR($E58="",$Q58=""),"Error: Missing Response in Column E or Q",INDEX(SL_Class[Entire SL Classification],MATCH(SUMIFS(SL_Class[Unique ID],SL_Class[UpSys SL Material],I58,SL_Class[UpSys Ever Previously Lead],H58,SL_Class[DownCus SL Material],T58),SL_Class[Unique ID],0),0)))),"Error: Invalid Column H, I, or T. Check spelling &amp; valid options (see dropdown)")</f>
        <v/>
      </c>
      <c r="AC58" s="32"/>
      <c r="AD58" s="31" t="b">
        <f t="shared" si="2"/>
        <v>0</v>
      </c>
      <c r="AE58" s="31" t="b">
        <f t="shared" si="3"/>
        <v>0</v>
      </c>
    </row>
    <row r="59" spans="1:31" ht="50.15" customHeight="1" x14ac:dyDescent="0.35">
      <c r="A59" s="100">
        <v>54</v>
      </c>
      <c r="B59" s="34"/>
      <c r="C59" s="35"/>
      <c r="D59" s="36"/>
      <c r="E59" s="34"/>
      <c r="F59" s="35"/>
      <c r="G59" s="35"/>
      <c r="H59" s="34"/>
      <c r="I59" s="37"/>
      <c r="J59" s="35"/>
      <c r="K59" s="35"/>
      <c r="L59" s="38"/>
      <c r="M59" s="35"/>
      <c r="N59" s="40"/>
      <c r="O59" s="35"/>
      <c r="P59" s="35"/>
      <c r="Q59" s="34"/>
      <c r="R59" s="35"/>
      <c r="S59" s="35"/>
      <c r="T59" s="39"/>
      <c r="U59" s="35"/>
      <c r="V59" s="35"/>
      <c r="W59" s="38"/>
      <c r="X59" s="35"/>
      <c r="Y59" s="40"/>
      <c r="Z59" s="35"/>
      <c r="AA59" s="35"/>
      <c r="AB59" s="171" t="str" cm="1">
        <f t="array" ref="AB59">IFERROR(IF(COUNTA('Detailed Inventory'!$B59:$AA59)=0,"",IF(AND($B59="",$C59=""),"Error: Missing Response in Column B or C",IF(OR($E59="",$Q59=""),"Error: Missing Response in Column E or Q",INDEX(SL_Class[Entire SL Classification],MATCH(SUMIFS(SL_Class[Unique ID],SL_Class[UpSys SL Material],I59,SL_Class[UpSys Ever Previously Lead],H59,SL_Class[DownCus SL Material],T59),SL_Class[Unique ID],0),0)))),"Error: Invalid Column H, I, or T. Check spelling &amp; valid options (see dropdown)")</f>
        <v/>
      </c>
      <c r="AC59" s="32"/>
      <c r="AD59" s="31" t="b">
        <f t="shared" si="2"/>
        <v>0</v>
      </c>
      <c r="AE59" s="31" t="b">
        <f t="shared" si="3"/>
        <v>0</v>
      </c>
    </row>
    <row r="60" spans="1:31" ht="50.15" customHeight="1" x14ac:dyDescent="0.35">
      <c r="A60" s="101">
        <v>55</v>
      </c>
      <c r="B60" s="34"/>
      <c r="C60" s="35"/>
      <c r="D60" s="36"/>
      <c r="E60" s="34"/>
      <c r="F60" s="35"/>
      <c r="G60" s="35"/>
      <c r="H60" s="34"/>
      <c r="I60" s="37"/>
      <c r="J60" s="35"/>
      <c r="K60" s="35"/>
      <c r="L60" s="38"/>
      <c r="M60" s="35"/>
      <c r="N60" s="35"/>
      <c r="O60" s="35"/>
      <c r="P60" s="35"/>
      <c r="Q60" s="34"/>
      <c r="R60" s="35"/>
      <c r="S60" s="35"/>
      <c r="T60" s="39"/>
      <c r="U60" s="35"/>
      <c r="V60" s="35"/>
      <c r="W60" s="38"/>
      <c r="X60" s="35"/>
      <c r="Y60" s="40"/>
      <c r="Z60" s="35"/>
      <c r="AA60" s="35"/>
      <c r="AB60" s="171" t="str" cm="1">
        <f t="array" ref="AB60">IFERROR(IF(COUNTA('Detailed Inventory'!$B60:$AA60)=0,"",IF(AND($B60="",$C60=""),"Error: Missing Response in Column B or C",IF(OR($E60="",$Q60=""),"Error: Missing Response in Column E or Q",INDEX(SL_Class[Entire SL Classification],MATCH(SUMIFS(SL_Class[Unique ID],SL_Class[UpSys SL Material],I60,SL_Class[UpSys Ever Previously Lead],H60,SL_Class[DownCus SL Material],T60),SL_Class[Unique ID],0),0)))),"Error: Invalid Column H, I, or T. Check spelling &amp; valid options (see dropdown)")</f>
        <v/>
      </c>
      <c r="AC60" s="32"/>
      <c r="AD60" s="31" t="b">
        <f t="shared" si="2"/>
        <v>0</v>
      </c>
      <c r="AE60" s="31" t="b">
        <f t="shared" si="3"/>
        <v>0</v>
      </c>
    </row>
    <row r="61" spans="1:31" ht="50.15" customHeight="1" x14ac:dyDescent="0.35">
      <c r="A61" s="100">
        <v>56</v>
      </c>
      <c r="B61" s="34"/>
      <c r="C61" s="35"/>
      <c r="D61" s="36"/>
      <c r="E61" s="34"/>
      <c r="F61" s="35"/>
      <c r="G61" s="35"/>
      <c r="H61" s="34"/>
      <c r="I61" s="37"/>
      <c r="J61" s="35"/>
      <c r="K61" s="35"/>
      <c r="L61" s="38"/>
      <c r="M61" s="35"/>
      <c r="N61" s="35"/>
      <c r="O61" s="35"/>
      <c r="P61" s="35"/>
      <c r="Q61" s="34"/>
      <c r="R61" s="35"/>
      <c r="S61" s="35"/>
      <c r="T61" s="39"/>
      <c r="U61" s="35"/>
      <c r="V61" s="35"/>
      <c r="W61" s="38"/>
      <c r="X61" s="35"/>
      <c r="Y61" s="40"/>
      <c r="Z61" s="35"/>
      <c r="AA61" s="35"/>
      <c r="AB61" s="171" t="str" cm="1">
        <f t="array" ref="AB61">IFERROR(IF(COUNTA('Detailed Inventory'!$B61:$AA61)=0,"",IF(AND($B61="",$C61=""),"Error: Missing Response in Column B or C",IF(OR($E61="",$Q61=""),"Error: Missing Response in Column E or Q",INDEX(SL_Class[Entire SL Classification],MATCH(SUMIFS(SL_Class[Unique ID],SL_Class[UpSys SL Material],I61,SL_Class[UpSys Ever Previously Lead],H61,SL_Class[DownCus SL Material],T61),SL_Class[Unique ID],0),0)))),"Error: Invalid Column H, I, or T. Check spelling &amp; valid options (see dropdown)")</f>
        <v/>
      </c>
      <c r="AC61" s="32"/>
      <c r="AD61" s="31" t="b">
        <f t="shared" si="2"/>
        <v>0</v>
      </c>
      <c r="AE61" s="31" t="b">
        <f t="shared" si="3"/>
        <v>0</v>
      </c>
    </row>
    <row r="62" spans="1:31" ht="50.15" customHeight="1" x14ac:dyDescent="0.35">
      <c r="A62" s="101">
        <v>57</v>
      </c>
      <c r="B62" s="34"/>
      <c r="C62" s="35"/>
      <c r="D62" s="36"/>
      <c r="E62" s="34"/>
      <c r="F62" s="35"/>
      <c r="G62" s="35"/>
      <c r="H62" s="34"/>
      <c r="I62" s="37"/>
      <c r="J62" s="35"/>
      <c r="K62" s="35"/>
      <c r="L62" s="38"/>
      <c r="M62" s="35"/>
      <c r="N62" s="35"/>
      <c r="O62" s="35"/>
      <c r="P62" s="35"/>
      <c r="Q62" s="34"/>
      <c r="R62" s="35"/>
      <c r="S62" s="35"/>
      <c r="T62" s="39"/>
      <c r="U62" s="35"/>
      <c r="V62" s="35"/>
      <c r="W62" s="38"/>
      <c r="X62" s="35"/>
      <c r="Y62" s="40"/>
      <c r="Z62" s="35"/>
      <c r="AA62" s="35"/>
      <c r="AB62" s="171" t="str" cm="1">
        <f t="array" ref="AB62">IFERROR(IF(COUNTA('Detailed Inventory'!$B62:$AA62)=0,"",IF(AND($B62="",$C62=""),"Error: Missing Response in Column B or C",IF(OR($E62="",$Q62=""),"Error: Missing Response in Column E or Q",INDEX(SL_Class[Entire SL Classification],MATCH(SUMIFS(SL_Class[Unique ID],SL_Class[UpSys SL Material],I62,SL_Class[UpSys Ever Previously Lead],H62,SL_Class[DownCus SL Material],T62),SL_Class[Unique ID],0),0)))),"Error: Invalid Column H, I, or T. Check spelling &amp; valid options (see dropdown)")</f>
        <v/>
      </c>
      <c r="AC62" s="32"/>
      <c r="AD62" s="31" t="b">
        <f t="shared" si="2"/>
        <v>0</v>
      </c>
      <c r="AE62" s="31" t="b">
        <f t="shared" si="3"/>
        <v>0</v>
      </c>
    </row>
    <row r="63" spans="1:31" ht="50.15" customHeight="1" x14ac:dyDescent="0.35">
      <c r="A63" s="100">
        <v>58</v>
      </c>
      <c r="B63" s="34"/>
      <c r="C63" s="35"/>
      <c r="D63" s="36"/>
      <c r="E63" s="34"/>
      <c r="F63" s="35"/>
      <c r="G63" s="35"/>
      <c r="H63" s="34"/>
      <c r="I63" s="37"/>
      <c r="J63" s="35"/>
      <c r="K63" s="35"/>
      <c r="L63" s="38"/>
      <c r="M63" s="35"/>
      <c r="N63" s="35"/>
      <c r="O63" s="35"/>
      <c r="P63" s="35"/>
      <c r="Q63" s="34"/>
      <c r="R63" s="35"/>
      <c r="S63" s="35"/>
      <c r="T63" s="39"/>
      <c r="U63" s="35"/>
      <c r="V63" s="35"/>
      <c r="W63" s="38"/>
      <c r="X63" s="35"/>
      <c r="Y63" s="40"/>
      <c r="Z63" s="35"/>
      <c r="AA63" s="35"/>
      <c r="AB63" s="171" t="str" cm="1">
        <f t="array" ref="AB63">IFERROR(IF(COUNTA('Detailed Inventory'!$B63:$AA63)=0,"",IF(AND($B63="",$C63=""),"Error: Missing Response in Column B or C",IF(OR($E63="",$Q63=""),"Error: Missing Response in Column E or Q",INDEX(SL_Class[Entire SL Classification],MATCH(SUMIFS(SL_Class[Unique ID],SL_Class[UpSys SL Material],I63,SL_Class[UpSys Ever Previously Lead],H63,SL_Class[DownCus SL Material],T63),SL_Class[Unique ID],0),0)))),"Error: Invalid Column H, I, or T. Check spelling &amp; valid options (see dropdown)")</f>
        <v/>
      </c>
      <c r="AC63" s="32"/>
      <c r="AD63" s="31" t="b">
        <f t="shared" si="2"/>
        <v>0</v>
      </c>
      <c r="AE63" s="31" t="b">
        <f t="shared" si="3"/>
        <v>0</v>
      </c>
    </row>
    <row r="64" spans="1:31" ht="50.15" customHeight="1" x14ac:dyDescent="0.35">
      <c r="A64" s="101">
        <v>59</v>
      </c>
      <c r="B64" s="34"/>
      <c r="C64" s="35"/>
      <c r="D64" s="36"/>
      <c r="E64" s="34"/>
      <c r="F64" s="35"/>
      <c r="G64" s="35"/>
      <c r="H64" s="34"/>
      <c r="I64" s="37"/>
      <c r="J64" s="35"/>
      <c r="K64" s="35"/>
      <c r="L64" s="38"/>
      <c r="M64" s="35"/>
      <c r="N64" s="35"/>
      <c r="O64" s="35"/>
      <c r="P64" s="35"/>
      <c r="Q64" s="34"/>
      <c r="R64" s="35"/>
      <c r="S64" s="35"/>
      <c r="T64" s="39"/>
      <c r="U64" s="35"/>
      <c r="V64" s="35"/>
      <c r="W64" s="38"/>
      <c r="X64" s="35"/>
      <c r="Y64" s="40"/>
      <c r="Z64" s="35"/>
      <c r="AA64" s="35"/>
      <c r="AB64" s="171" t="str" cm="1">
        <f t="array" ref="AB64">IFERROR(IF(COUNTA('Detailed Inventory'!$B64:$AA64)=0,"",IF(AND($B64="",$C64=""),"Error: Missing Response in Column B or C",IF(OR($E64="",$Q64=""),"Error: Missing Response in Column E or Q",INDEX(SL_Class[Entire SL Classification],MATCH(SUMIFS(SL_Class[Unique ID],SL_Class[UpSys SL Material],I64,SL_Class[UpSys Ever Previously Lead],H64,SL_Class[DownCus SL Material],T64),SL_Class[Unique ID],0),0)))),"Error: Invalid Column H, I, or T. Check spelling &amp; valid options (see dropdown)")</f>
        <v/>
      </c>
      <c r="AC64" s="32"/>
      <c r="AD64" s="31" t="b">
        <f t="shared" si="2"/>
        <v>0</v>
      </c>
      <c r="AE64" s="31" t="b">
        <f t="shared" si="3"/>
        <v>0</v>
      </c>
    </row>
    <row r="65" spans="1:31" ht="50.15" customHeight="1" x14ac:dyDescent="0.35">
      <c r="A65" s="100">
        <v>60</v>
      </c>
      <c r="B65" s="34"/>
      <c r="C65" s="35"/>
      <c r="D65" s="36"/>
      <c r="E65" s="34"/>
      <c r="F65" s="35"/>
      <c r="G65" s="35"/>
      <c r="H65" s="34"/>
      <c r="I65" s="37"/>
      <c r="J65" s="35"/>
      <c r="K65" s="35"/>
      <c r="L65" s="38"/>
      <c r="M65" s="35"/>
      <c r="N65" s="35"/>
      <c r="O65" s="35"/>
      <c r="P65" s="35"/>
      <c r="Q65" s="34"/>
      <c r="R65" s="35"/>
      <c r="S65" s="35"/>
      <c r="T65" s="39"/>
      <c r="U65" s="35"/>
      <c r="V65" s="35"/>
      <c r="W65" s="38"/>
      <c r="X65" s="35"/>
      <c r="Y65" s="40"/>
      <c r="Z65" s="35"/>
      <c r="AA65" s="35"/>
      <c r="AB65" s="171" t="str" cm="1">
        <f t="array" ref="AB65">IFERROR(IF(COUNTA('Detailed Inventory'!$B65:$AA65)=0,"",IF(AND($B65="",$C65=""),"Error: Missing Response in Column B or C",IF(OR($E65="",$Q65=""),"Error: Missing Response in Column E or Q",INDEX(SL_Class[Entire SL Classification],MATCH(SUMIFS(SL_Class[Unique ID],SL_Class[UpSys SL Material],I65,SL_Class[UpSys Ever Previously Lead],H65,SL_Class[DownCus SL Material],T65),SL_Class[Unique ID],0),0)))),"Error: Invalid Column H, I, or T. Check spelling &amp; valid options (see dropdown)")</f>
        <v/>
      </c>
      <c r="AC65" s="32"/>
      <c r="AD65" s="31" t="b">
        <f t="shared" si="2"/>
        <v>0</v>
      </c>
      <c r="AE65" s="31" t="b">
        <f t="shared" si="3"/>
        <v>0</v>
      </c>
    </row>
    <row r="66" spans="1:31" ht="50.15" customHeight="1" x14ac:dyDescent="0.35">
      <c r="A66" s="101">
        <v>61</v>
      </c>
      <c r="B66" s="34"/>
      <c r="C66" s="35"/>
      <c r="D66" s="36"/>
      <c r="E66" s="34"/>
      <c r="F66" s="35"/>
      <c r="G66" s="35"/>
      <c r="H66" s="34"/>
      <c r="I66" s="37"/>
      <c r="J66" s="35"/>
      <c r="K66" s="35"/>
      <c r="L66" s="38"/>
      <c r="M66" s="35"/>
      <c r="N66" s="35"/>
      <c r="O66" s="35"/>
      <c r="P66" s="35"/>
      <c r="Q66" s="34"/>
      <c r="R66" s="35"/>
      <c r="S66" s="35"/>
      <c r="T66" s="39"/>
      <c r="U66" s="35"/>
      <c r="V66" s="35"/>
      <c r="W66" s="38"/>
      <c r="X66" s="35"/>
      <c r="Y66" s="40"/>
      <c r="Z66" s="35"/>
      <c r="AA66" s="35"/>
      <c r="AB66" s="171" t="str" cm="1">
        <f t="array" ref="AB66">IFERROR(IF(COUNTA('Detailed Inventory'!$B66:$AA66)=0,"",IF(AND($B66="",$C66=""),"Error: Missing Response in Column B or C",IF(OR($E66="",$Q66=""),"Error: Missing Response in Column E or Q",INDEX(SL_Class[Entire SL Classification],MATCH(SUMIFS(SL_Class[Unique ID],SL_Class[UpSys SL Material],I66,SL_Class[UpSys Ever Previously Lead],H66,SL_Class[DownCus SL Material],T66),SL_Class[Unique ID],0),0)))),"Error: Invalid Column H, I, or T. Check spelling &amp; valid options (see dropdown)")</f>
        <v/>
      </c>
      <c r="AC66" s="32"/>
      <c r="AD66" s="31" t="b">
        <f t="shared" si="2"/>
        <v>0</v>
      </c>
      <c r="AE66" s="31" t="b">
        <f t="shared" si="3"/>
        <v>0</v>
      </c>
    </row>
    <row r="67" spans="1:31" ht="50.15" customHeight="1" x14ac:dyDescent="0.35">
      <c r="A67" s="100">
        <v>62</v>
      </c>
      <c r="B67" s="34"/>
      <c r="C67" s="35"/>
      <c r="D67" s="36"/>
      <c r="E67" s="34"/>
      <c r="F67" s="35"/>
      <c r="G67" s="35"/>
      <c r="H67" s="34"/>
      <c r="I67" s="37"/>
      <c r="J67" s="35"/>
      <c r="K67" s="35"/>
      <c r="L67" s="38"/>
      <c r="M67" s="35"/>
      <c r="N67" s="35"/>
      <c r="O67" s="35"/>
      <c r="P67" s="35"/>
      <c r="Q67" s="34"/>
      <c r="R67" s="35"/>
      <c r="S67" s="35"/>
      <c r="T67" s="39"/>
      <c r="U67" s="35"/>
      <c r="V67" s="35"/>
      <c r="W67" s="38"/>
      <c r="X67" s="35"/>
      <c r="Y67" s="40"/>
      <c r="Z67" s="35"/>
      <c r="AA67" s="35"/>
      <c r="AB67" s="171" t="str" cm="1">
        <f t="array" ref="AB67">IFERROR(IF(COUNTA('Detailed Inventory'!$B67:$AA67)=0,"",IF(AND($B67="",$C67=""),"Error: Missing Response in Column B or C",IF(OR($E67="",$Q67=""),"Error: Missing Response in Column E or Q",INDEX(SL_Class[Entire SL Classification],MATCH(SUMIFS(SL_Class[Unique ID],SL_Class[UpSys SL Material],I67,SL_Class[UpSys Ever Previously Lead],H67,SL_Class[DownCus SL Material],T67),SL_Class[Unique ID],0),0)))),"Error: Invalid Column H, I, or T. Check spelling &amp; valid options (see dropdown)")</f>
        <v/>
      </c>
      <c r="AC67" s="32"/>
      <c r="AD67" s="31" t="b">
        <f t="shared" si="2"/>
        <v>0</v>
      </c>
      <c r="AE67" s="31" t="b">
        <f t="shared" si="3"/>
        <v>0</v>
      </c>
    </row>
    <row r="68" spans="1:31" ht="50.15" customHeight="1" x14ac:dyDescent="0.35">
      <c r="A68" s="101">
        <v>63</v>
      </c>
      <c r="B68" s="34"/>
      <c r="C68" s="35"/>
      <c r="D68" s="36"/>
      <c r="E68" s="34"/>
      <c r="F68" s="35"/>
      <c r="G68" s="35"/>
      <c r="H68" s="34"/>
      <c r="I68" s="37"/>
      <c r="J68" s="35"/>
      <c r="K68" s="35"/>
      <c r="L68" s="38"/>
      <c r="M68" s="35"/>
      <c r="N68" s="35"/>
      <c r="O68" s="35"/>
      <c r="P68" s="35"/>
      <c r="Q68" s="34"/>
      <c r="R68" s="35"/>
      <c r="S68" s="35"/>
      <c r="T68" s="39"/>
      <c r="U68" s="35"/>
      <c r="V68" s="35"/>
      <c r="W68" s="38"/>
      <c r="X68" s="35"/>
      <c r="Y68" s="40"/>
      <c r="Z68" s="35"/>
      <c r="AA68" s="35"/>
      <c r="AB68" s="171" t="str" cm="1">
        <f t="array" ref="AB68">IFERROR(IF(COUNTA('Detailed Inventory'!$B68:$AA68)=0,"",IF(AND($B68="",$C68=""),"Error: Missing Response in Column B or C",IF(OR($E68="",$Q68=""),"Error: Missing Response in Column E or Q",INDEX(SL_Class[Entire SL Classification],MATCH(SUMIFS(SL_Class[Unique ID],SL_Class[UpSys SL Material],I68,SL_Class[UpSys Ever Previously Lead],H68,SL_Class[DownCus SL Material],T68),SL_Class[Unique ID],0),0)))),"Error: Invalid Column H, I, or T. Check spelling &amp; valid options (see dropdown)")</f>
        <v/>
      </c>
      <c r="AC68" s="32"/>
      <c r="AD68" s="31" t="b">
        <f t="shared" si="2"/>
        <v>0</v>
      </c>
      <c r="AE68" s="31" t="b">
        <f t="shared" si="3"/>
        <v>0</v>
      </c>
    </row>
    <row r="69" spans="1:31" ht="50.15" customHeight="1" x14ac:dyDescent="0.35">
      <c r="A69" s="100">
        <v>64</v>
      </c>
      <c r="B69" s="34"/>
      <c r="C69" s="35"/>
      <c r="D69" s="36"/>
      <c r="E69" s="34"/>
      <c r="F69" s="35"/>
      <c r="G69" s="35"/>
      <c r="H69" s="34"/>
      <c r="I69" s="37"/>
      <c r="J69" s="35"/>
      <c r="K69" s="35"/>
      <c r="L69" s="38"/>
      <c r="M69" s="35"/>
      <c r="N69" s="35"/>
      <c r="O69" s="35"/>
      <c r="P69" s="35"/>
      <c r="Q69" s="34"/>
      <c r="R69" s="35"/>
      <c r="S69" s="35"/>
      <c r="T69" s="39"/>
      <c r="U69" s="35"/>
      <c r="V69" s="35"/>
      <c r="W69" s="38"/>
      <c r="X69" s="35"/>
      <c r="Y69" s="40"/>
      <c r="Z69" s="35"/>
      <c r="AA69" s="35"/>
      <c r="AB69" s="171" t="str" cm="1">
        <f t="array" ref="AB69">IFERROR(IF(COUNTA('Detailed Inventory'!$B69:$AA69)=0,"",IF(AND($B69="",$C69=""),"Error: Missing Response in Column B or C",IF(OR($E69="",$Q69=""),"Error: Missing Response in Column E or Q",INDEX(SL_Class[Entire SL Classification],MATCH(SUMIFS(SL_Class[Unique ID],SL_Class[UpSys SL Material],I69,SL_Class[UpSys Ever Previously Lead],H69,SL_Class[DownCus SL Material],T69),SL_Class[Unique ID],0),0)))),"Error: Invalid Column H, I, or T. Check spelling &amp; valid options (see dropdown)")</f>
        <v/>
      </c>
      <c r="AC69" s="32"/>
      <c r="AD69" s="31" t="b">
        <f t="shared" si="2"/>
        <v>0</v>
      </c>
      <c r="AE69" s="31" t="b">
        <f t="shared" si="3"/>
        <v>0</v>
      </c>
    </row>
    <row r="70" spans="1:31" ht="50.15" customHeight="1" x14ac:dyDescent="0.35">
      <c r="A70" s="101">
        <v>65</v>
      </c>
      <c r="B70" s="34"/>
      <c r="C70" s="35"/>
      <c r="D70" s="36"/>
      <c r="E70" s="34"/>
      <c r="F70" s="35"/>
      <c r="G70" s="35"/>
      <c r="H70" s="34"/>
      <c r="I70" s="37"/>
      <c r="J70" s="35"/>
      <c r="K70" s="35"/>
      <c r="L70" s="38"/>
      <c r="M70" s="35"/>
      <c r="N70" s="35"/>
      <c r="O70" s="35"/>
      <c r="P70" s="35"/>
      <c r="Q70" s="34"/>
      <c r="R70" s="35"/>
      <c r="S70" s="35"/>
      <c r="T70" s="39"/>
      <c r="U70" s="35"/>
      <c r="V70" s="35"/>
      <c r="W70" s="38"/>
      <c r="X70" s="35"/>
      <c r="Y70" s="40"/>
      <c r="Z70" s="35"/>
      <c r="AA70" s="35"/>
      <c r="AB70" s="171" t="str" cm="1">
        <f t="array" ref="AB70">IFERROR(IF(COUNTA('Detailed Inventory'!$B70:$AA70)=0,"",IF(AND($B70="",$C70=""),"Error: Missing Response in Column B or C",IF(OR($E70="",$Q70=""),"Error: Missing Response in Column E or Q",INDEX(SL_Class[Entire SL Classification],MATCH(SUMIFS(SL_Class[Unique ID],SL_Class[UpSys SL Material],I70,SL_Class[UpSys Ever Previously Lead],H70,SL_Class[DownCus SL Material],T70),SL_Class[Unique ID],0),0)))),"Error: Invalid Column H, I, or T. Check spelling &amp; valid options (see dropdown)")</f>
        <v/>
      </c>
      <c r="AC70" s="32"/>
      <c r="AD70" s="31" t="b">
        <f t="shared" ref="AD70:AD105" si="4">COUNTIFS($B$6:$B$105,"&lt;&gt;0",$B$6:$B$105,"&lt;&gt;",$B$6:$B$105,B70)&gt;1</f>
        <v>0</v>
      </c>
      <c r="AE70" s="31" t="b">
        <f t="shared" ref="AE70:AE105" si="5">COUNTIFS($C$6:$C$105,"&lt;&gt;0",$C$6:$C$105,"&lt;&gt;",$C$6:$C$105,C70)&gt;1</f>
        <v>0</v>
      </c>
    </row>
    <row r="71" spans="1:31" ht="50.15" customHeight="1" x14ac:dyDescent="0.35">
      <c r="A71" s="100">
        <v>66</v>
      </c>
      <c r="B71" s="34"/>
      <c r="C71" s="35"/>
      <c r="D71" s="36"/>
      <c r="E71" s="34"/>
      <c r="F71" s="35"/>
      <c r="G71" s="35"/>
      <c r="H71" s="34"/>
      <c r="I71" s="37"/>
      <c r="J71" s="35"/>
      <c r="K71" s="35"/>
      <c r="L71" s="38"/>
      <c r="M71" s="35"/>
      <c r="N71" s="35"/>
      <c r="O71" s="35"/>
      <c r="P71" s="35"/>
      <c r="Q71" s="34"/>
      <c r="R71" s="35"/>
      <c r="S71" s="35"/>
      <c r="T71" s="39"/>
      <c r="U71" s="35"/>
      <c r="V71" s="35"/>
      <c r="W71" s="38"/>
      <c r="X71" s="35"/>
      <c r="Y71" s="40"/>
      <c r="Z71" s="35"/>
      <c r="AA71" s="35"/>
      <c r="AB71" s="171" t="str" cm="1">
        <f t="array" ref="AB71">IFERROR(IF(COUNTA('Detailed Inventory'!$B71:$AA71)=0,"",IF(AND($B71="",$C71=""),"Error: Missing Response in Column B or C",IF(OR($E71="",$Q71=""),"Error: Missing Response in Column E or Q",INDEX(SL_Class[Entire SL Classification],MATCH(SUMIFS(SL_Class[Unique ID],SL_Class[UpSys SL Material],I71,SL_Class[UpSys Ever Previously Lead],H71,SL_Class[DownCus SL Material],T71),SL_Class[Unique ID],0),0)))),"Error: Invalid Column H, I, or T. Check spelling &amp; valid options (see dropdown)")</f>
        <v/>
      </c>
      <c r="AC71" s="32"/>
      <c r="AD71" s="31" t="b">
        <f t="shared" si="4"/>
        <v>0</v>
      </c>
      <c r="AE71" s="31" t="b">
        <f t="shared" si="5"/>
        <v>0</v>
      </c>
    </row>
    <row r="72" spans="1:31" ht="50.15" customHeight="1" x14ac:dyDescent="0.35">
      <c r="A72" s="101">
        <v>67</v>
      </c>
      <c r="B72" s="34"/>
      <c r="C72" s="35"/>
      <c r="D72" s="36"/>
      <c r="E72" s="34"/>
      <c r="F72" s="35"/>
      <c r="G72" s="35"/>
      <c r="H72" s="34"/>
      <c r="I72" s="37"/>
      <c r="J72" s="35"/>
      <c r="K72" s="35"/>
      <c r="L72" s="38"/>
      <c r="M72" s="35"/>
      <c r="N72" s="35"/>
      <c r="O72" s="35"/>
      <c r="P72" s="35"/>
      <c r="Q72" s="34"/>
      <c r="R72" s="35"/>
      <c r="S72" s="35"/>
      <c r="T72" s="39"/>
      <c r="U72" s="35"/>
      <c r="V72" s="35"/>
      <c r="W72" s="38"/>
      <c r="X72" s="35"/>
      <c r="Y72" s="40"/>
      <c r="Z72" s="35"/>
      <c r="AA72" s="35"/>
      <c r="AB72" s="171" t="str" cm="1">
        <f t="array" ref="AB72">IFERROR(IF(COUNTA('Detailed Inventory'!$B72:$AA72)=0,"",IF(AND($B72="",$C72=""),"Error: Missing Response in Column B or C",IF(OR($E72="",$Q72=""),"Error: Missing Response in Column E or Q",INDEX(SL_Class[Entire SL Classification],MATCH(SUMIFS(SL_Class[Unique ID],SL_Class[UpSys SL Material],I72,SL_Class[UpSys Ever Previously Lead],H72,SL_Class[DownCus SL Material],T72),SL_Class[Unique ID],0),0)))),"Error: Invalid Column H, I, or T. Check spelling &amp; valid options (see dropdown)")</f>
        <v/>
      </c>
      <c r="AC72" s="32"/>
      <c r="AD72" s="31" t="b">
        <f t="shared" si="4"/>
        <v>0</v>
      </c>
      <c r="AE72" s="31" t="b">
        <f t="shared" si="5"/>
        <v>0</v>
      </c>
    </row>
    <row r="73" spans="1:31" ht="50.15" customHeight="1" x14ac:dyDescent="0.35">
      <c r="A73" s="100">
        <v>68</v>
      </c>
      <c r="B73" s="34"/>
      <c r="C73" s="35"/>
      <c r="D73" s="36"/>
      <c r="E73" s="34"/>
      <c r="F73" s="35"/>
      <c r="G73" s="35"/>
      <c r="H73" s="34"/>
      <c r="I73" s="37"/>
      <c r="J73" s="35"/>
      <c r="K73" s="35"/>
      <c r="L73" s="38"/>
      <c r="M73" s="35"/>
      <c r="N73" s="40"/>
      <c r="O73" s="35"/>
      <c r="P73" s="35"/>
      <c r="Q73" s="34"/>
      <c r="R73" s="35"/>
      <c r="S73" s="35"/>
      <c r="T73" s="39"/>
      <c r="U73" s="35"/>
      <c r="V73" s="35"/>
      <c r="W73" s="38"/>
      <c r="X73" s="35"/>
      <c r="Y73" s="40"/>
      <c r="Z73" s="35"/>
      <c r="AA73" s="35"/>
      <c r="AB73" s="171" t="str" cm="1">
        <f t="array" ref="AB73">IFERROR(IF(COUNTA('Detailed Inventory'!$B73:$AA73)=0,"",IF(AND($B73="",$C73=""),"Error: Missing Response in Column B or C",IF(OR($E73="",$Q73=""),"Error: Missing Response in Column E or Q",INDEX(SL_Class[Entire SL Classification],MATCH(SUMIFS(SL_Class[Unique ID],SL_Class[UpSys SL Material],I73,SL_Class[UpSys Ever Previously Lead],H73,SL_Class[DownCus SL Material],T73),SL_Class[Unique ID],0),0)))),"Error: Invalid Column H, I, or T. Check spelling &amp; valid options (see dropdown)")</f>
        <v/>
      </c>
      <c r="AC73" s="32"/>
      <c r="AD73" s="31" t="b">
        <f t="shared" si="4"/>
        <v>0</v>
      </c>
      <c r="AE73" s="31" t="b">
        <f t="shared" si="5"/>
        <v>0</v>
      </c>
    </row>
    <row r="74" spans="1:31" ht="50.15" customHeight="1" x14ac:dyDescent="0.35">
      <c r="A74" s="101">
        <v>69</v>
      </c>
      <c r="B74" s="34"/>
      <c r="C74" s="35"/>
      <c r="D74" s="36"/>
      <c r="E74" s="34"/>
      <c r="F74" s="35"/>
      <c r="G74" s="35"/>
      <c r="H74" s="34"/>
      <c r="I74" s="37"/>
      <c r="J74" s="35"/>
      <c r="K74" s="35"/>
      <c r="L74" s="38"/>
      <c r="M74" s="35"/>
      <c r="N74" s="35"/>
      <c r="O74" s="35"/>
      <c r="P74" s="35"/>
      <c r="Q74" s="34"/>
      <c r="R74" s="35"/>
      <c r="S74" s="35"/>
      <c r="T74" s="39"/>
      <c r="U74" s="35"/>
      <c r="V74" s="35"/>
      <c r="W74" s="38"/>
      <c r="X74" s="35"/>
      <c r="Y74" s="40"/>
      <c r="Z74" s="35"/>
      <c r="AA74" s="35"/>
      <c r="AB74" s="171" t="str" cm="1">
        <f t="array" ref="AB74">IFERROR(IF(COUNTA('Detailed Inventory'!$B74:$AA74)=0,"",IF(AND($B74="",$C74=""),"Error: Missing Response in Column B or C",IF(OR($E74="",$Q74=""),"Error: Missing Response in Column E or Q",INDEX(SL_Class[Entire SL Classification],MATCH(SUMIFS(SL_Class[Unique ID],SL_Class[UpSys SL Material],I74,SL_Class[UpSys Ever Previously Lead],H74,SL_Class[DownCus SL Material],T74),SL_Class[Unique ID],0),0)))),"Error: Invalid Column H, I, or T. Check spelling &amp; valid options (see dropdown)")</f>
        <v/>
      </c>
      <c r="AC74" s="32"/>
      <c r="AD74" s="31" t="b">
        <f t="shared" si="4"/>
        <v>0</v>
      </c>
      <c r="AE74" s="31" t="b">
        <f t="shared" si="5"/>
        <v>0</v>
      </c>
    </row>
    <row r="75" spans="1:31" ht="50.15" customHeight="1" x14ac:dyDescent="0.35">
      <c r="A75" s="100">
        <v>70</v>
      </c>
      <c r="B75" s="34"/>
      <c r="C75" s="35"/>
      <c r="D75" s="36"/>
      <c r="E75" s="34"/>
      <c r="F75" s="35"/>
      <c r="G75" s="35"/>
      <c r="H75" s="34"/>
      <c r="I75" s="37"/>
      <c r="J75" s="35"/>
      <c r="K75" s="35"/>
      <c r="L75" s="38"/>
      <c r="M75" s="35"/>
      <c r="N75" s="35"/>
      <c r="O75" s="35"/>
      <c r="P75" s="35"/>
      <c r="Q75" s="34"/>
      <c r="R75" s="35"/>
      <c r="S75" s="35"/>
      <c r="T75" s="39"/>
      <c r="U75" s="35"/>
      <c r="V75" s="35"/>
      <c r="W75" s="38"/>
      <c r="X75" s="35"/>
      <c r="Y75" s="40"/>
      <c r="Z75" s="35"/>
      <c r="AA75" s="35"/>
      <c r="AB75" s="171" t="str" cm="1">
        <f t="array" ref="AB75">IFERROR(IF(COUNTA('Detailed Inventory'!$B75:$AA75)=0,"",IF(AND($B75="",$C75=""),"Error: Missing Response in Column B or C",IF(OR($E75="",$Q75=""),"Error: Missing Response in Column E or Q",INDEX(SL_Class[Entire SL Classification],MATCH(SUMIFS(SL_Class[Unique ID],SL_Class[UpSys SL Material],I75,SL_Class[UpSys Ever Previously Lead],H75,SL_Class[DownCus SL Material],T75),SL_Class[Unique ID],0),0)))),"Error: Invalid Column H, I, or T. Check spelling &amp; valid options (see dropdown)")</f>
        <v/>
      </c>
      <c r="AC75" s="32"/>
      <c r="AD75" s="31" t="b">
        <f t="shared" si="4"/>
        <v>0</v>
      </c>
      <c r="AE75" s="31" t="b">
        <f t="shared" si="5"/>
        <v>0</v>
      </c>
    </row>
    <row r="76" spans="1:31" ht="50.15" customHeight="1" x14ac:dyDescent="0.35">
      <c r="A76" s="101">
        <v>71</v>
      </c>
      <c r="B76" s="34"/>
      <c r="C76" s="35"/>
      <c r="D76" s="36"/>
      <c r="E76" s="34"/>
      <c r="F76" s="35"/>
      <c r="G76" s="35"/>
      <c r="H76" s="34"/>
      <c r="I76" s="37"/>
      <c r="J76" s="35"/>
      <c r="K76" s="35"/>
      <c r="L76" s="38"/>
      <c r="M76" s="35"/>
      <c r="N76" s="35"/>
      <c r="O76" s="35"/>
      <c r="P76" s="35"/>
      <c r="Q76" s="34"/>
      <c r="R76" s="35"/>
      <c r="S76" s="35"/>
      <c r="T76" s="39"/>
      <c r="U76" s="35"/>
      <c r="V76" s="35"/>
      <c r="W76" s="38"/>
      <c r="X76" s="35"/>
      <c r="Y76" s="40"/>
      <c r="Z76" s="35"/>
      <c r="AA76" s="35"/>
      <c r="AB76" s="171" t="str" cm="1">
        <f t="array" ref="AB76">IFERROR(IF(COUNTA('Detailed Inventory'!$B76:$AA76)=0,"",IF(AND($B76="",$C76=""),"Error: Missing Response in Column B or C",IF(OR($E76="",$Q76=""),"Error: Missing Response in Column E or Q",INDEX(SL_Class[Entire SL Classification],MATCH(SUMIFS(SL_Class[Unique ID],SL_Class[UpSys SL Material],I76,SL_Class[UpSys Ever Previously Lead],H76,SL_Class[DownCus SL Material],T76),SL_Class[Unique ID],0),0)))),"Error: Invalid Column H, I, or T. Check spelling &amp; valid options (see dropdown)")</f>
        <v/>
      </c>
      <c r="AC76" s="32"/>
      <c r="AD76" s="31" t="b">
        <f t="shared" si="4"/>
        <v>0</v>
      </c>
      <c r="AE76" s="31" t="b">
        <f t="shared" si="5"/>
        <v>0</v>
      </c>
    </row>
    <row r="77" spans="1:31" ht="50.15" customHeight="1" x14ac:dyDescent="0.35">
      <c r="A77" s="100">
        <v>72</v>
      </c>
      <c r="B77" s="34"/>
      <c r="C77" s="35"/>
      <c r="D77" s="36"/>
      <c r="E77" s="34"/>
      <c r="F77" s="35"/>
      <c r="G77" s="35"/>
      <c r="H77" s="34"/>
      <c r="I77" s="37"/>
      <c r="J77" s="35"/>
      <c r="K77" s="35"/>
      <c r="L77" s="38"/>
      <c r="M77" s="35"/>
      <c r="N77" s="35"/>
      <c r="O77" s="35"/>
      <c r="P77" s="35"/>
      <c r="Q77" s="34"/>
      <c r="R77" s="35"/>
      <c r="S77" s="35"/>
      <c r="T77" s="39"/>
      <c r="U77" s="35"/>
      <c r="V77" s="35"/>
      <c r="W77" s="38"/>
      <c r="X77" s="35"/>
      <c r="Y77" s="40"/>
      <c r="Z77" s="35"/>
      <c r="AA77" s="35"/>
      <c r="AB77" s="171" t="str" cm="1">
        <f t="array" ref="AB77">IFERROR(IF(COUNTA('Detailed Inventory'!$B77:$AA77)=0,"",IF(AND($B77="",$C77=""),"Error: Missing Response in Column B or C",IF(OR($E77="",$Q77=""),"Error: Missing Response in Column E or Q",INDEX(SL_Class[Entire SL Classification],MATCH(SUMIFS(SL_Class[Unique ID],SL_Class[UpSys SL Material],I77,SL_Class[UpSys Ever Previously Lead],H77,SL_Class[DownCus SL Material],T77),SL_Class[Unique ID],0),0)))),"Error: Invalid Column H, I, or T. Check spelling &amp; valid options (see dropdown)")</f>
        <v/>
      </c>
      <c r="AC77" s="32"/>
      <c r="AD77" s="31" t="b">
        <f t="shared" si="4"/>
        <v>0</v>
      </c>
      <c r="AE77" s="31" t="b">
        <f t="shared" si="5"/>
        <v>0</v>
      </c>
    </row>
    <row r="78" spans="1:31" ht="50.15" customHeight="1" x14ac:dyDescent="0.35">
      <c r="A78" s="101">
        <v>73</v>
      </c>
      <c r="B78" s="34"/>
      <c r="C78" s="35"/>
      <c r="D78" s="36"/>
      <c r="E78" s="34"/>
      <c r="F78" s="35"/>
      <c r="G78" s="35"/>
      <c r="H78" s="34"/>
      <c r="I78" s="37"/>
      <c r="J78" s="35"/>
      <c r="K78" s="35"/>
      <c r="L78" s="38"/>
      <c r="M78" s="35"/>
      <c r="N78" s="35"/>
      <c r="O78" s="35"/>
      <c r="P78" s="35"/>
      <c r="Q78" s="34"/>
      <c r="R78" s="35"/>
      <c r="S78" s="35"/>
      <c r="T78" s="39"/>
      <c r="U78" s="35"/>
      <c r="V78" s="35"/>
      <c r="W78" s="38"/>
      <c r="X78" s="35"/>
      <c r="Y78" s="40"/>
      <c r="Z78" s="35"/>
      <c r="AA78" s="35"/>
      <c r="AB78" s="171" t="str" cm="1">
        <f t="array" ref="AB78">IFERROR(IF(COUNTA('Detailed Inventory'!$B78:$AA78)=0,"",IF(AND($B78="",$C78=""),"Error: Missing Response in Column B or C",IF(OR($E78="",$Q78=""),"Error: Missing Response in Column E or Q",INDEX(SL_Class[Entire SL Classification],MATCH(SUMIFS(SL_Class[Unique ID],SL_Class[UpSys SL Material],I78,SL_Class[UpSys Ever Previously Lead],H78,SL_Class[DownCus SL Material],T78),SL_Class[Unique ID],0),0)))),"Error: Invalid Column H, I, or T. Check spelling &amp; valid options (see dropdown)")</f>
        <v/>
      </c>
      <c r="AC78" s="32"/>
      <c r="AD78" s="31" t="b">
        <f t="shared" si="4"/>
        <v>0</v>
      </c>
      <c r="AE78" s="31" t="b">
        <f t="shared" si="5"/>
        <v>0</v>
      </c>
    </row>
    <row r="79" spans="1:31" ht="50.15" customHeight="1" x14ac:dyDescent="0.35">
      <c r="A79" s="100">
        <v>74</v>
      </c>
      <c r="B79" s="34"/>
      <c r="C79" s="35"/>
      <c r="D79" s="36"/>
      <c r="E79" s="34"/>
      <c r="F79" s="35"/>
      <c r="G79" s="35"/>
      <c r="H79" s="34"/>
      <c r="I79" s="37"/>
      <c r="J79" s="35"/>
      <c r="K79" s="35"/>
      <c r="L79" s="38"/>
      <c r="M79" s="35"/>
      <c r="N79" s="35"/>
      <c r="O79" s="35"/>
      <c r="P79" s="35"/>
      <c r="Q79" s="34"/>
      <c r="R79" s="35"/>
      <c r="S79" s="35"/>
      <c r="T79" s="39"/>
      <c r="U79" s="35"/>
      <c r="V79" s="35"/>
      <c r="W79" s="38"/>
      <c r="X79" s="35"/>
      <c r="Y79" s="40"/>
      <c r="Z79" s="35"/>
      <c r="AA79" s="35"/>
      <c r="AB79" s="171" t="str" cm="1">
        <f t="array" ref="AB79">IFERROR(IF(COUNTA('Detailed Inventory'!$B79:$AA79)=0,"",IF(AND($B79="",$C79=""),"Error: Missing Response in Column B or C",IF(OR($E79="",$Q79=""),"Error: Missing Response in Column E or Q",INDEX(SL_Class[Entire SL Classification],MATCH(SUMIFS(SL_Class[Unique ID],SL_Class[UpSys SL Material],I79,SL_Class[UpSys Ever Previously Lead],H79,SL_Class[DownCus SL Material],T79),SL_Class[Unique ID],0),0)))),"Error: Invalid Column H, I, or T. Check spelling &amp; valid options (see dropdown)")</f>
        <v/>
      </c>
      <c r="AC79" s="32"/>
      <c r="AD79" s="31" t="b">
        <f t="shared" si="4"/>
        <v>0</v>
      </c>
      <c r="AE79" s="31" t="b">
        <f t="shared" si="5"/>
        <v>0</v>
      </c>
    </row>
    <row r="80" spans="1:31" ht="50.15" customHeight="1" x14ac:dyDescent="0.35">
      <c r="A80" s="101">
        <v>75</v>
      </c>
      <c r="B80" s="34"/>
      <c r="C80" s="35"/>
      <c r="D80" s="36"/>
      <c r="E80" s="34"/>
      <c r="F80" s="35"/>
      <c r="G80" s="35"/>
      <c r="H80" s="34"/>
      <c r="I80" s="37"/>
      <c r="J80" s="35"/>
      <c r="K80" s="35"/>
      <c r="L80" s="38"/>
      <c r="M80" s="35"/>
      <c r="N80" s="35"/>
      <c r="O80" s="35"/>
      <c r="P80" s="35"/>
      <c r="Q80" s="34"/>
      <c r="R80" s="35"/>
      <c r="S80" s="35"/>
      <c r="T80" s="39"/>
      <c r="U80" s="35"/>
      <c r="V80" s="35"/>
      <c r="W80" s="38"/>
      <c r="X80" s="35"/>
      <c r="Y80" s="40"/>
      <c r="Z80" s="35"/>
      <c r="AA80" s="35"/>
      <c r="AB80" s="171" t="str" cm="1">
        <f t="array" ref="AB80">IFERROR(IF(COUNTA('Detailed Inventory'!$B80:$AA80)=0,"",IF(AND($B80="",$C80=""),"Error: Missing Response in Column B or C",IF(OR($E80="",$Q80=""),"Error: Missing Response in Column E or Q",INDEX(SL_Class[Entire SL Classification],MATCH(SUMIFS(SL_Class[Unique ID],SL_Class[UpSys SL Material],I80,SL_Class[UpSys Ever Previously Lead],H80,SL_Class[DownCus SL Material],T80),SL_Class[Unique ID],0),0)))),"Error: Invalid Column H, I, or T. Check spelling &amp; valid options (see dropdown)")</f>
        <v/>
      </c>
      <c r="AC80" s="32"/>
      <c r="AD80" s="31" t="b">
        <f t="shared" si="4"/>
        <v>0</v>
      </c>
      <c r="AE80" s="31" t="b">
        <f t="shared" si="5"/>
        <v>0</v>
      </c>
    </row>
    <row r="81" spans="1:31" ht="50.15" customHeight="1" x14ac:dyDescent="0.35">
      <c r="A81" s="100">
        <v>76</v>
      </c>
      <c r="B81" s="34"/>
      <c r="C81" s="35"/>
      <c r="D81" s="36"/>
      <c r="E81" s="34"/>
      <c r="F81" s="35"/>
      <c r="G81" s="35"/>
      <c r="H81" s="34"/>
      <c r="I81" s="37"/>
      <c r="J81" s="35"/>
      <c r="K81" s="35"/>
      <c r="L81" s="38"/>
      <c r="M81" s="35"/>
      <c r="N81" s="35"/>
      <c r="O81" s="35"/>
      <c r="P81" s="35"/>
      <c r="Q81" s="34"/>
      <c r="R81" s="35"/>
      <c r="S81" s="35"/>
      <c r="T81" s="39"/>
      <c r="U81" s="35"/>
      <c r="V81" s="35"/>
      <c r="W81" s="38"/>
      <c r="X81" s="35"/>
      <c r="Y81" s="40"/>
      <c r="Z81" s="35"/>
      <c r="AA81" s="35"/>
      <c r="AB81" s="171" t="str" cm="1">
        <f t="array" ref="AB81">IFERROR(IF(COUNTA('Detailed Inventory'!$B81:$AA81)=0,"",IF(AND($B81="",$C81=""),"Error: Missing Response in Column B or C",IF(OR($E81="",$Q81=""),"Error: Missing Response in Column E or Q",INDEX(SL_Class[Entire SL Classification],MATCH(SUMIFS(SL_Class[Unique ID],SL_Class[UpSys SL Material],I81,SL_Class[UpSys Ever Previously Lead],H81,SL_Class[DownCus SL Material],T81),SL_Class[Unique ID],0),0)))),"Error: Invalid Column H, I, or T. Check spelling &amp; valid options (see dropdown)")</f>
        <v/>
      </c>
      <c r="AC81" s="32"/>
      <c r="AD81" s="31" t="b">
        <f t="shared" si="4"/>
        <v>0</v>
      </c>
      <c r="AE81" s="31" t="b">
        <f t="shared" si="5"/>
        <v>0</v>
      </c>
    </row>
    <row r="82" spans="1:31" ht="50.15" customHeight="1" x14ac:dyDescent="0.35">
      <c r="A82" s="101">
        <v>77</v>
      </c>
      <c r="B82" s="34"/>
      <c r="C82" s="35"/>
      <c r="D82" s="36"/>
      <c r="E82" s="34"/>
      <c r="F82" s="35"/>
      <c r="G82" s="35"/>
      <c r="H82" s="34"/>
      <c r="I82" s="37"/>
      <c r="J82" s="35"/>
      <c r="K82" s="35"/>
      <c r="L82" s="38"/>
      <c r="M82" s="35"/>
      <c r="N82" s="35"/>
      <c r="O82" s="35"/>
      <c r="P82" s="35"/>
      <c r="Q82" s="34"/>
      <c r="R82" s="35"/>
      <c r="S82" s="35"/>
      <c r="T82" s="39"/>
      <c r="U82" s="35"/>
      <c r="V82" s="35"/>
      <c r="W82" s="38"/>
      <c r="X82" s="35"/>
      <c r="Y82" s="40"/>
      <c r="Z82" s="35"/>
      <c r="AA82" s="35"/>
      <c r="AB82" s="171" t="str" cm="1">
        <f t="array" ref="AB82">IFERROR(IF(COUNTA('Detailed Inventory'!$B82:$AA82)=0,"",IF(AND($B82="",$C82=""),"Error: Missing Response in Column B or C",IF(OR($E82="",$Q82=""),"Error: Missing Response in Column E or Q",INDEX(SL_Class[Entire SL Classification],MATCH(SUMIFS(SL_Class[Unique ID],SL_Class[UpSys SL Material],I82,SL_Class[UpSys Ever Previously Lead],H82,SL_Class[DownCus SL Material],T82),SL_Class[Unique ID],0),0)))),"Error: Invalid Column H, I, or T. Check spelling &amp; valid options (see dropdown)")</f>
        <v/>
      </c>
      <c r="AC82" s="32"/>
      <c r="AD82" s="31" t="b">
        <f t="shared" si="4"/>
        <v>0</v>
      </c>
      <c r="AE82" s="31" t="b">
        <f t="shared" si="5"/>
        <v>0</v>
      </c>
    </row>
    <row r="83" spans="1:31" ht="50.15" customHeight="1" x14ac:dyDescent="0.35">
      <c r="A83" s="100">
        <v>78</v>
      </c>
      <c r="B83" s="34"/>
      <c r="C83" s="35"/>
      <c r="D83" s="36"/>
      <c r="E83" s="34"/>
      <c r="F83" s="35"/>
      <c r="G83" s="35"/>
      <c r="H83" s="34"/>
      <c r="I83" s="37"/>
      <c r="J83" s="35"/>
      <c r="K83" s="35"/>
      <c r="L83" s="38"/>
      <c r="M83" s="35"/>
      <c r="N83" s="35"/>
      <c r="O83" s="35"/>
      <c r="P83" s="35"/>
      <c r="Q83" s="34"/>
      <c r="R83" s="35"/>
      <c r="S83" s="35"/>
      <c r="T83" s="39"/>
      <c r="U83" s="35"/>
      <c r="V83" s="35"/>
      <c r="W83" s="38"/>
      <c r="X83" s="35"/>
      <c r="Y83" s="40"/>
      <c r="Z83" s="35"/>
      <c r="AA83" s="35"/>
      <c r="AB83" s="171" t="str" cm="1">
        <f t="array" ref="AB83">IFERROR(IF(COUNTA('Detailed Inventory'!$B83:$AA83)=0,"",IF(AND($B83="",$C83=""),"Error: Missing Response in Column B or C",IF(OR($E83="",$Q83=""),"Error: Missing Response in Column E or Q",INDEX(SL_Class[Entire SL Classification],MATCH(SUMIFS(SL_Class[Unique ID],SL_Class[UpSys SL Material],I83,SL_Class[UpSys Ever Previously Lead],H83,SL_Class[DownCus SL Material],T83),SL_Class[Unique ID],0),0)))),"Error: Invalid Column H, I, or T. Check spelling &amp; valid options (see dropdown)")</f>
        <v/>
      </c>
      <c r="AC83" s="32"/>
      <c r="AD83" s="31" t="b">
        <f t="shared" si="4"/>
        <v>0</v>
      </c>
      <c r="AE83" s="31" t="b">
        <f t="shared" si="5"/>
        <v>0</v>
      </c>
    </row>
    <row r="84" spans="1:31" ht="50.15" customHeight="1" x14ac:dyDescent="0.35">
      <c r="A84" s="101">
        <v>79</v>
      </c>
      <c r="B84" s="34"/>
      <c r="C84" s="35"/>
      <c r="D84" s="36"/>
      <c r="E84" s="34"/>
      <c r="F84" s="35"/>
      <c r="G84" s="35"/>
      <c r="H84" s="34"/>
      <c r="I84" s="37"/>
      <c r="J84" s="35"/>
      <c r="K84" s="35"/>
      <c r="L84" s="38"/>
      <c r="M84" s="35"/>
      <c r="N84" s="35"/>
      <c r="O84" s="35"/>
      <c r="P84" s="35"/>
      <c r="Q84" s="34"/>
      <c r="R84" s="35"/>
      <c r="S84" s="35"/>
      <c r="T84" s="39"/>
      <c r="U84" s="35"/>
      <c r="V84" s="35"/>
      <c r="W84" s="38"/>
      <c r="X84" s="35"/>
      <c r="Y84" s="40"/>
      <c r="Z84" s="35"/>
      <c r="AA84" s="35"/>
      <c r="AB84" s="171" t="str" cm="1">
        <f t="array" ref="AB84">IFERROR(IF(COUNTA('Detailed Inventory'!$B84:$AA84)=0,"",IF(AND($B84="",$C84=""),"Error: Missing Response in Column B or C",IF(OR($E84="",$Q84=""),"Error: Missing Response in Column E or Q",INDEX(SL_Class[Entire SL Classification],MATCH(SUMIFS(SL_Class[Unique ID],SL_Class[UpSys SL Material],I84,SL_Class[UpSys Ever Previously Lead],H84,SL_Class[DownCus SL Material],T84),SL_Class[Unique ID],0),0)))),"Error: Invalid Column H, I, or T. Check spelling &amp; valid options (see dropdown)")</f>
        <v/>
      </c>
      <c r="AC84" s="32"/>
      <c r="AD84" s="31" t="b">
        <f t="shared" si="4"/>
        <v>0</v>
      </c>
      <c r="AE84" s="31" t="b">
        <f t="shared" si="5"/>
        <v>0</v>
      </c>
    </row>
    <row r="85" spans="1:31" ht="50.15" customHeight="1" x14ac:dyDescent="0.35">
      <c r="A85" s="100">
        <v>80</v>
      </c>
      <c r="B85" s="34"/>
      <c r="C85" s="35"/>
      <c r="D85" s="36"/>
      <c r="E85" s="34"/>
      <c r="F85" s="35"/>
      <c r="G85" s="35"/>
      <c r="H85" s="34"/>
      <c r="I85" s="37"/>
      <c r="J85" s="35"/>
      <c r="K85" s="35"/>
      <c r="L85" s="38"/>
      <c r="M85" s="35"/>
      <c r="N85" s="35"/>
      <c r="O85" s="35"/>
      <c r="P85" s="35"/>
      <c r="Q85" s="34"/>
      <c r="R85" s="35"/>
      <c r="S85" s="35"/>
      <c r="T85" s="39"/>
      <c r="U85" s="35"/>
      <c r="V85" s="35"/>
      <c r="W85" s="38"/>
      <c r="X85" s="35"/>
      <c r="Y85" s="40"/>
      <c r="Z85" s="35"/>
      <c r="AA85" s="35"/>
      <c r="AB85" s="171" t="str" cm="1">
        <f t="array" ref="AB85">IFERROR(IF(COUNTA('Detailed Inventory'!$B85:$AA85)=0,"",IF(AND($B85="",$C85=""),"Error: Missing Response in Column B or C",IF(OR($E85="",$Q85=""),"Error: Missing Response in Column E or Q",INDEX(SL_Class[Entire SL Classification],MATCH(SUMIFS(SL_Class[Unique ID],SL_Class[UpSys SL Material],I85,SL_Class[UpSys Ever Previously Lead],H85,SL_Class[DownCus SL Material],T85),SL_Class[Unique ID],0),0)))),"Error: Invalid Column H, I, or T. Check spelling &amp; valid options (see dropdown)")</f>
        <v/>
      </c>
      <c r="AC85" s="32"/>
      <c r="AD85" s="31" t="b">
        <f t="shared" si="4"/>
        <v>0</v>
      </c>
      <c r="AE85" s="31" t="b">
        <f t="shared" si="5"/>
        <v>0</v>
      </c>
    </row>
    <row r="86" spans="1:31" ht="50.15" customHeight="1" x14ac:dyDescent="0.35">
      <c r="A86" s="101">
        <v>81</v>
      </c>
      <c r="B86" s="34"/>
      <c r="C86" s="35"/>
      <c r="D86" s="36"/>
      <c r="E86" s="34"/>
      <c r="F86" s="35"/>
      <c r="G86" s="35"/>
      <c r="H86" s="34"/>
      <c r="I86" s="37"/>
      <c r="J86" s="35"/>
      <c r="K86" s="35"/>
      <c r="L86" s="38"/>
      <c r="M86" s="35"/>
      <c r="N86" s="35"/>
      <c r="O86" s="35"/>
      <c r="P86" s="35"/>
      <c r="Q86" s="34"/>
      <c r="R86" s="35"/>
      <c r="S86" s="35"/>
      <c r="T86" s="39"/>
      <c r="U86" s="35"/>
      <c r="V86" s="35"/>
      <c r="W86" s="38"/>
      <c r="X86" s="35"/>
      <c r="Y86" s="40"/>
      <c r="Z86" s="35"/>
      <c r="AA86" s="35"/>
      <c r="AB86" s="171" t="str" cm="1">
        <f t="array" ref="AB86">IFERROR(IF(COUNTA('Detailed Inventory'!$B86:$AA86)=0,"",IF(AND($B86="",$C86=""),"Error: Missing Response in Column B or C",IF(OR($E86="",$Q86=""),"Error: Missing Response in Column E or Q",INDEX(SL_Class[Entire SL Classification],MATCH(SUMIFS(SL_Class[Unique ID],SL_Class[UpSys SL Material],I86,SL_Class[UpSys Ever Previously Lead],H86,SL_Class[DownCus SL Material],T86),SL_Class[Unique ID],0),0)))),"Error: Invalid Column H, I, or T. Check spelling &amp; valid options (see dropdown)")</f>
        <v/>
      </c>
      <c r="AC86" s="32"/>
      <c r="AD86" s="31" t="b">
        <f t="shared" si="4"/>
        <v>0</v>
      </c>
      <c r="AE86" s="31" t="b">
        <f t="shared" si="5"/>
        <v>0</v>
      </c>
    </row>
    <row r="87" spans="1:31" ht="50.15" customHeight="1" x14ac:dyDescent="0.35">
      <c r="A87" s="100">
        <v>82</v>
      </c>
      <c r="B87" s="34"/>
      <c r="C87" s="35"/>
      <c r="D87" s="36"/>
      <c r="E87" s="34"/>
      <c r="F87" s="35"/>
      <c r="G87" s="35"/>
      <c r="H87" s="34"/>
      <c r="I87" s="37"/>
      <c r="J87" s="35"/>
      <c r="K87" s="35"/>
      <c r="L87" s="38"/>
      <c r="M87" s="35"/>
      <c r="N87" s="40"/>
      <c r="O87" s="35"/>
      <c r="P87" s="35"/>
      <c r="Q87" s="34"/>
      <c r="R87" s="35"/>
      <c r="S87" s="35"/>
      <c r="T87" s="39"/>
      <c r="U87" s="35"/>
      <c r="V87" s="35"/>
      <c r="W87" s="38"/>
      <c r="X87" s="35"/>
      <c r="Y87" s="40"/>
      <c r="Z87" s="35"/>
      <c r="AA87" s="35"/>
      <c r="AB87" s="171" t="str" cm="1">
        <f t="array" ref="AB87">IFERROR(IF(COUNTA('Detailed Inventory'!$B87:$AA87)=0,"",IF(AND($B87="",$C87=""),"Error: Missing Response in Column B or C",IF(OR($E87="",$Q87=""),"Error: Missing Response in Column E or Q",INDEX(SL_Class[Entire SL Classification],MATCH(SUMIFS(SL_Class[Unique ID],SL_Class[UpSys SL Material],I87,SL_Class[UpSys Ever Previously Lead],H87,SL_Class[DownCus SL Material],T87),SL_Class[Unique ID],0),0)))),"Error: Invalid Column H, I, or T. Check spelling &amp; valid options (see dropdown)")</f>
        <v/>
      </c>
      <c r="AC87" s="32"/>
      <c r="AD87" s="31" t="b">
        <f t="shared" si="4"/>
        <v>0</v>
      </c>
      <c r="AE87" s="31" t="b">
        <f t="shared" si="5"/>
        <v>0</v>
      </c>
    </row>
    <row r="88" spans="1:31" ht="50.15" customHeight="1" x14ac:dyDescent="0.35">
      <c r="A88" s="101">
        <v>83</v>
      </c>
      <c r="B88" s="34"/>
      <c r="C88" s="35"/>
      <c r="D88" s="36"/>
      <c r="E88" s="34"/>
      <c r="F88" s="35"/>
      <c r="G88" s="35"/>
      <c r="H88" s="34"/>
      <c r="I88" s="37"/>
      <c r="J88" s="35"/>
      <c r="K88" s="35"/>
      <c r="L88" s="38"/>
      <c r="M88" s="35"/>
      <c r="N88" s="35"/>
      <c r="O88" s="35"/>
      <c r="P88" s="35"/>
      <c r="Q88" s="34"/>
      <c r="R88" s="35"/>
      <c r="S88" s="35"/>
      <c r="T88" s="39"/>
      <c r="U88" s="35"/>
      <c r="V88" s="35"/>
      <c r="W88" s="38"/>
      <c r="X88" s="35"/>
      <c r="Y88" s="40"/>
      <c r="Z88" s="35"/>
      <c r="AA88" s="35"/>
      <c r="AB88" s="171" t="str" cm="1">
        <f t="array" ref="AB88">IFERROR(IF(COUNTA('Detailed Inventory'!$B88:$AA88)=0,"",IF(AND($B88="",$C88=""),"Error: Missing Response in Column B or C",IF(OR($E88="",$Q88=""),"Error: Missing Response in Column E or Q",INDEX(SL_Class[Entire SL Classification],MATCH(SUMIFS(SL_Class[Unique ID],SL_Class[UpSys SL Material],I88,SL_Class[UpSys Ever Previously Lead],H88,SL_Class[DownCus SL Material],T88),SL_Class[Unique ID],0),0)))),"Error: Invalid Column H, I, or T. Check spelling &amp; valid options (see dropdown)")</f>
        <v/>
      </c>
      <c r="AC88" s="32"/>
      <c r="AD88" s="31" t="b">
        <f t="shared" si="4"/>
        <v>0</v>
      </c>
      <c r="AE88" s="31" t="b">
        <f t="shared" si="5"/>
        <v>0</v>
      </c>
    </row>
    <row r="89" spans="1:31" ht="50.15" customHeight="1" x14ac:dyDescent="0.35">
      <c r="A89" s="100">
        <v>84</v>
      </c>
      <c r="B89" s="34"/>
      <c r="C89" s="35"/>
      <c r="D89" s="36"/>
      <c r="E89" s="34"/>
      <c r="F89" s="35"/>
      <c r="G89" s="35"/>
      <c r="H89" s="34"/>
      <c r="I89" s="37"/>
      <c r="J89" s="35"/>
      <c r="K89" s="35"/>
      <c r="L89" s="38"/>
      <c r="M89" s="35"/>
      <c r="N89" s="35"/>
      <c r="O89" s="35"/>
      <c r="P89" s="35"/>
      <c r="Q89" s="34"/>
      <c r="R89" s="35"/>
      <c r="S89" s="35"/>
      <c r="T89" s="39"/>
      <c r="U89" s="35"/>
      <c r="V89" s="35"/>
      <c r="W89" s="38"/>
      <c r="X89" s="35"/>
      <c r="Y89" s="40"/>
      <c r="Z89" s="35"/>
      <c r="AA89" s="35"/>
      <c r="AB89" s="171" t="str" cm="1">
        <f t="array" ref="AB89">IFERROR(IF(COUNTA('Detailed Inventory'!$B89:$AA89)=0,"",IF(AND($B89="",$C89=""),"Error: Missing Response in Column B or C",IF(OR($E89="",$Q89=""),"Error: Missing Response in Column E or Q",INDEX(SL_Class[Entire SL Classification],MATCH(SUMIFS(SL_Class[Unique ID],SL_Class[UpSys SL Material],I89,SL_Class[UpSys Ever Previously Lead],H89,SL_Class[DownCus SL Material],T89),SL_Class[Unique ID],0),0)))),"Error: Invalid Column H, I, or T. Check spelling &amp; valid options (see dropdown)")</f>
        <v/>
      </c>
      <c r="AC89" s="32"/>
      <c r="AD89" s="31" t="b">
        <f t="shared" si="4"/>
        <v>0</v>
      </c>
      <c r="AE89" s="31" t="b">
        <f t="shared" si="5"/>
        <v>0</v>
      </c>
    </row>
    <row r="90" spans="1:31" ht="50.15" customHeight="1" x14ac:dyDescent="0.35">
      <c r="A90" s="101">
        <v>85</v>
      </c>
      <c r="B90" s="34"/>
      <c r="C90" s="35"/>
      <c r="D90" s="36"/>
      <c r="E90" s="34"/>
      <c r="F90" s="35"/>
      <c r="G90" s="35"/>
      <c r="H90" s="34"/>
      <c r="I90" s="37"/>
      <c r="J90" s="35"/>
      <c r="K90" s="35"/>
      <c r="L90" s="38"/>
      <c r="M90" s="35"/>
      <c r="N90" s="35"/>
      <c r="O90" s="35"/>
      <c r="P90" s="35"/>
      <c r="Q90" s="34"/>
      <c r="R90" s="35"/>
      <c r="S90" s="35"/>
      <c r="T90" s="39"/>
      <c r="U90" s="35"/>
      <c r="V90" s="35"/>
      <c r="W90" s="38"/>
      <c r="X90" s="35"/>
      <c r="Y90" s="40"/>
      <c r="Z90" s="35"/>
      <c r="AA90" s="35"/>
      <c r="AB90" s="171" t="str" cm="1">
        <f t="array" ref="AB90">IFERROR(IF(COUNTA('Detailed Inventory'!$B90:$AA90)=0,"",IF(AND($B90="",$C90=""),"Error: Missing Response in Column B or C",IF(OR($E90="",$Q90=""),"Error: Missing Response in Column E or Q",INDEX(SL_Class[Entire SL Classification],MATCH(SUMIFS(SL_Class[Unique ID],SL_Class[UpSys SL Material],I90,SL_Class[UpSys Ever Previously Lead],H90,SL_Class[DownCus SL Material],T90),SL_Class[Unique ID],0),0)))),"Error: Invalid Column H, I, or T. Check spelling &amp; valid options (see dropdown)")</f>
        <v/>
      </c>
      <c r="AC90" s="32"/>
      <c r="AD90" s="31" t="b">
        <f t="shared" si="4"/>
        <v>0</v>
      </c>
      <c r="AE90" s="31" t="b">
        <f t="shared" si="5"/>
        <v>0</v>
      </c>
    </row>
    <row r="91" spans="1:31" ht="50.15" customHeight="1" x14ac:dyDescent="0.35">
      <c r="A91" s="100">
        <v>86</v>
      </c>
      <c r="B91" s="34"/>
      <c r="C91" s="35"/>
      <c r="D91" s="36"/>
      <c r="E91" s="34"/>
      <c r="F91" s="35"/>
      <c r="G91" s="35"/>
      <c r="H91" s="34"/>
      <c r="I91" s="37"/>
      <c r="J91" s="35"/>
      <c r="K91" s="35"/>
      <c r="L91" s="38"/>
      <c r="M91" s="35"/>
      <c r="N91" s="35"/>
      <c r="O91" s="35"/>
      <c r="P91" s="35"/>
      <c r="Q91" s="34"/>
      <c r="R91" s="35"/>
      <c r="S91" s="35"/>
      <c r="T91" s="39"/>
      <c r="U91" s="35"/>
      <c r="V91" s="35"/>
      <c r="W91" s="38"/>
      <c r="X91" s="35"/>
      <c r="Y91" s="40"/>
      <c r="Z91" s="35"/>
      <c r="AA91" s="35"/>
      <c r="AB91" s="171" t="str" cm="1">
        <f t="array" ref="AB91">IFERROR(IF(COUNTA('Detailed Inventory'!$B91:$AA91)=0,"",IF(AND($B91="",$C91=""),"Error: Missing Response in Column B or C",IF(OR($E91="",$Q91=""),"Error: Missing Response in Column E or Q",INDEX(SL_Class[Entire SL Classification],MATCH(SUMIFS(SL_Class[Unique ID],SL_Class[UpSys SL Material],I91,SL_Class[UpSys Ever Previously Lead],H91,SL_Class[DownCus SL Material],T91),SL_Class[Unique ID],0),0)))),"Error: Invalid Column H, I, or T. Check spelling &amp; valid options (see dropdown)")</f>
        <v/>
      </c>
      <c r="AC91" s="32"/>
      <c r="AD91" s="31" t="b">
        <f t="shared" si="4"/>
        <v>0</v>
      </c>
      <c r="AE91" s="31" t="b">
        <f t="shared" si="5"/>
        <v>0</v>
      </c>
    </row>
    <row r="92" spans="1:31" ht="50.15" customHeight="1" x14ac:dyDescent="0.35">
      <c r="A92" s="101">
        <v>87</v>
      </c>
      <c r="B92" s="34"/>
      <c r="C92" s="35"/>
      <c r="D92" s="36"/>
      <c r="E92" s="34"/>
      <c r="F92" s="35"/>
      <c r="G92" s="35"/>
      <c r="H92" s="34"/>
      <c r="I92" s="37"/>
      <c r="J92" s="35"/>
      <c r="K92" s="35"/>
      <c r="L92" s="38"/>
      <c r="M92" s="35"/>
      <c r="N92" s="35"/>
      <c r="O92" s="35"/>
      <c r="P92" s="35"/>
      <c r="Q92" s="34"/>
      <c r="R92" s="35"/>
      <c r="S92" s="35"/>
      <c r="T92" s="39"/>
      <c r="U92" s="35"/>
      <c r="V92" s="35"/>
      <c r="W92" s="38"/>
      <c r="X92" s="35"/>
      <c r="Y92" s="40"/>
      <c r="Z92" s="35"/>
      <c r="AA92" s="35"/>
      <c r="AB92" s="171" t="str" cm="1">
        <f t="array" ref="AB92">IFERROR(IF(COUNTA('Detailed Inventory'!$B92:$AA92)=0,"",IF(AND($B92="",$C92=""),"Error: Missing Response in Column B or C",IF(OR($E92="",$Q92=""),"Error: Missing Response in Column E or Q",INDEX(SL_Class[Entire SL Classification],MATCH(SUMIFS(SL_Class[Unique ID],SL_Class[UpSys SL Material],I92,SL_Class[UpSys Ever Previously Lead],H92,SL_Class[DownCus SL Material],T92),SL_Class[Unique ID],0),0)))),"Error: Invalid Column H, I, or T. Check spelling &amp; valid options (see dropdown)")</f>
        <v/>
      </c>
      <c r="AC92" s="32"/>
      <c r="AD92" s="31" t="b">
        <f t="shared" si="4"/>
        <v>0</v>
      </c>
      <c r="AE92" s="31" t="b">
        <f t="shared" si="5"/>
        <v>0</v>
      </c>
    </row>
    <row r="93" spans="1:31" ht="50.15" customHeight="1" x14ac:dyDescent="0.35">
      <c r="A93" s="100">
        <v>88</v>
      </c>
      <c r="B93" s="34"/>
      <c r="C93" s="35"/>
      <c r="D93" s="36"/>
      <c r="E93" s="34"/>
      <c r="F93" s="35"/>
      <c r="G93" s="35"/>
      <c r="H93" s="34"/>
      <c r="I93" s="37"/>
      <c r="J93" s="35"/>
      <c r="K93" s="35"/>
      <c r="L93" s="38"/>
      <c r="M93" s="35"/>
      <c r="N93" s="35"/>
      <c r="O93" s="35"/>
      <c r="P93" s="35"/>
      <c r="Q93" s="34"/>
      <c r="R93" s="35"/>
      <c r="S93" s="35"/>
      <c r="T93" s="39"/>
      <c r="U93" s="35"/>
      <c r="V93" s="35"/>
      <c r="W93" s="38"/>
      <c r="X93" s="35"/>
      <c r="Y93" s="40"/>
      <c r="Z93" s="35"/>
      <c r="AA93" s="35"/>
      <c r="AB93" s="171" t="str" cm="1">
        <f t="array" ref="AB93">IFERROR(IF(COUNTA('Detailed Inventory'!$B93:$AA93)=0,"",IF(AND($B93="",$C93=""),"Error: Missing Response in Column B or C",IF(OR($E93="",$Q93=""),"Error: Missing Response in Column E or Q",INDEX(SL_Class[Entire SL Classification],MATCH(SUMIFS(SL_Class[Unique ID],SL_Class[UpSys SL Material],I93,SL_Class[UpSys Ever Previously Lead],H93,SL_Class[DownCus SL Material],T93),SL_Class[Unique ID],0),0)))),"Error: Invalid Column H, I, or T. Check spelling &amp; valid options (see dropdown)")</f>
        <v/>
      </c>
      <c r="AC93" s="32"/>
      <c r="AD93" s="31" t="b">
        <f t="shared" si="4"/>
        <v>0</v>
      </c>
      <c r="AE93" s="31" t="b">
        <f t="shared" si="5"/>
        <v>0</v>
      </c>
    </row>
    <row r="94" spans="1:31" ht="50.15" customHeight="1" x14ac:dyDescent="0.35">
      <c r="A94" s="101">
        <v>89</v>
      </c>
      <c r="B94" s="34"/>
      <c r="C94" s="35"/>
      <c r="D94" s="36"/>
      <c r="E94" s="34"/>
      <c r="F94" s="35"/>
      <c r="G94" s="35"/>
      <c r="H94" s="34"/>
      <c r="I94" s="37"/>
      <c r="J94" s="35"/>
      <c r="K94" s="35"/>
      <c r="L94" s="38"/>
      <c r="M94" s="35"/>
      <c r="N94" s="35"/>
      <c r="O94" s="35"/>
      <c r="P94" s="35"/>
      <c r="Q94" s="34"/>
      <c r="R94" s="35"/>
      <c r="S94" s="35"/>
      <c r="T94" s="39"/>
      <c r="U94" s="35"/>
      <c r="V94" s="35"/>
      <c r="W94" s="38"/>
      <c r="X94" s="35"/>
      <c r="Y94" s="40"/>
      <c r="Z94" s="35"/>
      <c r="AA94" s="35"/>
      <c r="AB94" s="171" t="str" cm="1">
        <f t="array" ref="AB94">IFERROR(IF(COUNTA('Detailed Inventory'!$B94:$AA94)=0,"",IF(AND($B94="",$C94=""),"Error: Missing Response in Column B or C",IF(OR($E94="",$Q94=""),"Error: Missing Response in Column E or Q",INDEX(SL_Class[Entire SL Classification],MATCH(SUMIFS(SL_Class[Unique ID],SL_Class[UpSys SL Material],I94,SL_Class[UpSys Ever Previously Lead],H94,SL_Class[DownCus SL Material],T94),SL_Class[Unique ID],0),0)))),"Error: Invalid Column H, I, or T. Check spelling &amp; valid options (see dropdown)")</f>
        <v/>
      </c>
      <c r="AC94" s="32"/>
      <c r="AD94" s="31" t="b">
        <f t="shared" si="4"/>
        <v>0</v>
      </c>
      <c r="AE94" s="31" t="b">
        <f t="shared" si="5"/>
        <v>0</v>
      </c>
    </row>
    <row r="95" spans="1:31" ht="50.15" customHeight="1" x14ac:dyDescent="0.35">
      <c r="A95" s="100">
        <v>90</v>
      </c>
      <c r="B95" s="34"/>
      <c r="C95" s="35"/>
      <c r="D95" s="36"/>
      <c r="E95" s="34"/>
      <c r="F95" s="35"/>
      <c r="G95" s="35"/>
      <c r="H95" s="34"/>
      <c r="I95" s="37"/>
      <c r="J95" s="35"/>
      <c r="K95" s="35"/>
      <c r="L95" s="38"/>
      <c r="M95" s="35"/>
      <c r="N95" s="35"/>
      <c r="O95" s="35"/>
      <c r="P95" s="35"/>
      <c r="Q95" s="34"/>
      <c r="R95" s="35"/>
      <c r="S95" s="35"/>
      <c r="T95" s="39"/>
      <c r="U95" s="35"/>
      <c r="V95" s="35"/>
      <c r="W95" s="38"/>
      <c r="X95" s="35"/>
      <c r="Y95" s="40"/>
      <c r="Z95" s="35"/>
      <c r="AA95" s="35"/>
      <c r="AB95" s="171" t="str" cm="1">
        <f t="array" ref="AB95">IFERROR(IF(COUNTA('Detailed Inventory'!$B95:$AA95)=0,"",IF(AND($B95="",$C95=""),"Error: Missing Response in Column B or C",IF(OR($E95="",$Q95=""),"Error: Missing Response in Column E or Q",INDEX(SL_Class[Entire SL Classification],MATCH(SUMIFS(SL_Class[Unique ID],SL_Class[UpSys SL Material],I95,SL_Class[UpSys Ever Previously Lead],H95,SL_Class[DownCus SL Material],T95),SL_Class[Unique ID],0),0)))),"Error: Invalid Column H, I, or T. Check spelling &amp; valid options (see dropdown)")</f>
        <v/>
      </c>
      <c r="AC95" s="32"/>
      <c r="AD95" s="31" t="b">
        <f t="shared" si="4"/>
        <v>0</v>
      </c>
      <c r="AE95" s="31" t="b">
        <f t="shared" si="5"/>
        <v>0</v>
      </c>
    </row>
    <row r="96" spans="1:31" ht="50.15" customHeight="1" x14ac:dyDescent="0.35">
      <c r="A96" s="101">
        <v>91</v>
      </c>
      <c r="B96" s="34"/>
      <c r="C96" s="35"/>
      <c r="D96" s="36"/>
      <c r="E96" s="34"/>
      <c r="F96" s="35"/>
      <c r="G96" s="35"/>
      <c r="H96" s="34"/>
      <c r="I96" s="37"/>
      <c r="J96" s="35"/>
      <c r="K96" s="35"/>
      <c r="L96" s="38"/>
      <c r="M96" s="35"/>
      <c r="N96" s="35"/>
      <c r="O96" s="35"/>
      <c r="P96" s="35"/>
      <c r="Q96" s="34"/>
      <c r="R96" s="35"/>
      <c r="S96" s="35"/>
      <c r="T96" s="39"/>
      <c r="U96" s="35"/>
      <c r="V96" s="35"/>
      <c r="W96" s="38"/>
      <c r="X96" s="35"/>
      <c r="Y96" s="40"/>
      <c r="Z96" s="35"/>
      <c r="AA96" s="35"/>
      <c r="AB96" s="171" t="str" cm="1">
        <f t="array" ref="AB96">IFERROR(IF(COUNTA('Detailed Inventory'!$B96:$AA96)=0,"",IF(AND($B96="",$C96=""),"Error: Missing Response in Column B or C",IF(OR($E96="",$Q96=""),"Error: Missing Response in Column E or Q",INDEX(SL_Class[Entire SL Classification],MATCH(SUMIFS(SL_Class[Unique ID],SL_Class[UpSys SL Material],I96,SL_Class[UpSys Ever Previously Lead],H96,SL_Class[DownCus SL Material],T96),SL_Class[Unique ID],0),0)))),"Error: Invalid Column H, I, or T. Check spelling &amp; valid options (see dropdown)")</f>
        <v/>
      </c>
      <c r="AC96" s="32"/>
      <c r="AD96" s="31" t="b">
        <f t="shared" si="4"/>
        <v>0</v>
      </c>
      <c r="AE96" s="31" t="b">
        <f t="shared" si="5"/>
        <v>0</v>
      </c>
    </row>
    <row r="97" spans="1:31" ht="50.15" customHeight="1" x14ac:dyDescent="0.35">
      <c r="A97" s="100">
        <v>92</v>
      </c>
      <c r="B97" s="34"/>
      <c r="C97" s="35"/>
      <c r="D97" s="36"/>
      <c r="E97" s="34"/>
      <c r="F97" s="35"/>
      <c r="G97" s="35"/>
      <c r="H97" s="34"/>
      <c r="I97" s="37"/>
      <c r="J97" s="35"/>
      <c r="K97" s="35"/>
      <c r="L97" s="38"/>
      <c r="M97" s="35"/>
      <c r="N97" s="35"/>
      <c r="O97" s="35"/>
      <c r="P97" s="35"/>
      <c r="Q97" s="34"/>
      <c r="R97" s="35"/>
      <c r="S97" s="35"/>
      <c r="T97" s="39"/>
      <c r="U97" s="35"/>
      <c r="V97" s="35"/>
      <c r="W97" s="38"/>
      <c r="X97" s="35"/>
      <c r="Y97" s="40"/>
      <c r="Z97" s="35"/>
      <c r="AA97" s="35"/>
      <c r="AB97" s="171" t="str" cm="1">
        <f t="array" ref="AB97">IFERROR(IF(COUNTA('Detailed Inventory'!$B97:$AA97)=0,"",IF(AND($B97="",$C97=""),"Error: Missing Response in Column B or C",IF(OR($E97="",$Q97=""),"Error: Missing Response in Column E or Q",INDEX(SL_Class[Entire SL Classification],MATCH(SUMIFS(SL_Class[Unique ID],SL_Class[UpSys SL Material],I97,SL_Class[UpSys Ever Previously Lead],H97,SL_Class[DownCus SL Material],T97),SL_Class[Unique ID],0),0)))),"Error: Invalid Column H, I, or T. Check spelling &amp; valid options (see dropdown)")</f>
        <v/>
      </c>
      <c r="AC97" s="32"/>
      <c r="AD97" s="31" t="b">
        <f t="shared" si="4"/>
        <v>0</v>
      </c>
      <c r="AE97" s="31" t="b">
        <f t="shared" si="5"/>
        <v>0</v>
      </c>
    </row>
    <row r="98" spans="1:31" ht="50.15" customHeight="1" x14ac:dyDescent="0.35">
      <c r="A98" s="101">
        <v>93</v>
      </c>
      <c r="B98" s="34"/>
      <c r="C98" s="35"/>
      <c r="D98" s="36"/>
      <c r="E98" s="34"/>
      <c r="F98" s="35"/>
      <c r="G98" s="35"/>
      <c r="H98" s="34"/>
      <c r="I98" s="37"/>
      <c r="J98" s="35"/>
      <c r="K98" s="35"/>
      <c r="L98" s="38"/>
      <c r="M98" s="35"/>
      <c r="N98" s="35"/>
      <c r="O98" s="35"/>
      <c r="P98" s="35"/>
      <c r="Q98" s="34"/>
      <c r="R98" s="35"/>
      <c r="S98" s="35"/>
      <c r="T98" s="39"/>
      <c r="U98" s="35"/>
      <c r="V98" s="35"/>
      <c r="W98" s="38"/>
      <c r="X98" s="35"/>
      <c r="Y98" s="40"/>
      <c r="Z98" s="35"/>
      <c r="AA98" s="35"/>
      <c r="AB98" s="171" t="str" cm="1">
        <f t="array" ref="AB98">IFERROR(IF(COUNTA('Detailed Inventory'!$B98:$AA98)=0,"",IF(AND($B98="",$C98=""),"Error: Missing Response in Column B or C",IF(OR($E98="",$Q98=""),"Error: Missing Response in Column E or Q",INDEX(SL_Class[Entire SL Classification],MATCH(SUMIFS(SL_Class[Unique ID],SL_Class[UpSys SL Material],I98,SL_Class[UpSys Ever Previously Lead],H98,SL_Class[DownCus SL Material],T98),SL_Class[Unique ID],0),0)))),"Error: Invalid Column H, I, or T. Check spelling &amp; valid options (see dropdown)")</f>
        <v/>
      </c>
      <c r="AC98" s="32"/>
      <c r="AD98" s="31" t="b">
        <f t="shared" si="4"/>
        <v>0</v>
      </c>
      <c r="AE98" s="31" t="b">
        <f t="shared" si="5"/>
        <v>0</v>
      </c>
    </row>
    <row r="99" spans="1:31" ht="50.15" customHeight="1" x14ac:dyDescent="0.35">
      <c r="A99" s="100">
        <v>94</v>
      </c>
      <c r="B99" s="34"/>
      <c r="C99" s="35"/>
      <c r="D99" s="36"/>
      <c r="E99" s="34"/>
      <c r="F99" s="35"/>
      <c r="G99" s="35"/>
      <c r="H99" s="34"/>
      <c r="I99" s="37"/>
      <c r="J99" s="35"/>
      <c r="K99" s="35"/>
      <c r="L99" s="38"/>
      <c r="M99" s="35"/>
      <c r="N99" s="35"/>
      <c r="O99" s="35"/>
      <c r="P99" s="35"/>
      <c r="Q99" s="34"/>
      <c r="R99" s="35"/>
      <c r="S99" s="35"/>
      <c r="T99" s="39"/>
      <c r="U99" s="35"/>
      <c r="V99" s="35"/>
      <c r="W99" s="38"/>
      <c r="X99" s="35"/>
      <c r="Y99" s="40"/>
      <c r="Z99" s="35"/>
      <c r="AA99" s="35"/>
      <c r="AB99" s="171" t="str" cm="1">
        <f t="array" ref="AB99">IFERROR(IF(COUNTA('Detailed Inventory'!$B99:$AA99)=0,"",IF(AND($B99="",$C99=""),"Error: Missing Response in Column B or C",IF(OR($E99="",$Q99=""),"Error: Missing Response in Column E or Q",INDEX(SL_Class[Entire SL Classification],MATCH(SUMIFS(SL_Class[Unique ID],SL_Class[UpSys SL Material],I99,SL_Class[UpSys Ever Previously Lead],H99,SL_Class[DownCus SL Material],T99),SL_Class[Unique ID],0),0)))),"Error: Invalid Column H, I, or T. Check spelling &amp; valid options (see dropdown)")</f>
        <v/>
      </c>
      <c r="AC99" s="32"/>
      <c r="AD99" s="31" t="b">
        <f t="shared" si="4"/>
        <v>0</v>
      </c>
      <c r="AE99" s="31" t="b">
        <f t="shared" si="5"/>
        <v>0</v>
      </c>
    </row>
    <row r="100" spans="1:31" ht="50.15" customHeight="1" x14ac:dyDescent="0.35">
      <c r="A100" s="101">
        <v>95</v>
      </c>
      <c r="B100" s="34"/>
      <c r="C100" s="35"/>
      <c r="D100" s="36"/>
      <c r="E100" s="34"/>
      <c r="F100" s="35"/>
      <c r="G100" s="35"/>
      <c r="H100" s="34"/>
      <c r="I100" s="37"/>
      <c r="J100" s="35"/>
      <c r="K100" s="35"/>
      <c r="L100" s="38"/>
      <c r="M100" s="35"/>
      <c r="N100" s="35"/>
      <c r="O100" s="35"/>
      <c r="P100" s="35"/>
      <c r="Q100" s="34"/>
      <c r="R100" s="35"/>
      <c r="S100" s="35"/>
      <c r="T100" s="39"/>
      <c r="U100" s="35"/>
      <c r="V100" s="35"/>
      <c r="W100" s="38"/>
      <c r="X100" s="35"/>
      <c r="Y100" s="40"/>
      <c r="Z100" s="35"/>
      <c r="AA100" s="35"/>
      <c r="AB100" s="171" t="str" cm="1">
        <f t="array" ref="AB100">IFERROR(IF(COUNTA('Detailed Inventory'!$B100:$AA100)=0,"",IF(AND($B100="",$C100=""),"Error: Missing Response in Column B or C",IF(OR($E100="",$Q100=""),"Error: Missing Response in Column E or Q",INDEX(SL_Class[Entire SL Classification],MATCH(SUMIFS(SL_Class[Unique ID],SL_Class[UpSys SL Material],I100,SL_Class[UpSys Ever Previously Lead],H100,SL_Class[DownCus SL Material],T100),SL_Class[Unique ID],0),0)))),"Error: Invalid Column H, I, or T. Check spelling &amp; valid options (see dropdown)")</f>
        <v/>
      </c>
      <c r="AC100" s="32"/>
      <c r="AD100" s="31" t="b">
        <f t="shared" si="4"/>
        <v>0</v>
      </c>
      <c r="AE100" s="31" t="b">
        <f t="shared" si="5"/>
        <v>0</v>
      </c>
    </row>
    <row r="101" spans="1:31" ht="50.15" customHeight="1" x14ac:dyDescent="0.35">
      <c r="A101" s="100">
        <v>96</v>
      </c>
      <c r="B101" s="34"/>
      <c r="C101" s="35"/>
      <c r="D101" s="36"/>
      <c r="E101" s="34"/>
      <c r="F101" s="35"/>
      <c r="G101" s="35"/>
      <c r="H101" s="34"/>
      <c r="I101" s="37"/>
      <c r="J101" s="35"/>
      <c r="K101" s="35"/>
      <c r="L101" s="38"/>
      <c r="M101" s="35"/>
      <c r="N101" s="40"/>
      <c r="O101" s="35"/>
      <c r="P101" s="35"/>
      <c r="Q101" s="34"/>
      <c r="R101" s="35"/>
      <c r="S101" s="35"/>
      <c r="T101" s="39"/>
      <c r="U101" s="35"/>
      <c r="V101" s="35"/>
      <c r="W101" s="38"/>
      <c r="X101" s="35"/>
      <c r="Y101" s="40"/>
      <c r="Z101" s="35"/>
      <c r="AA101" s="35"/>
      <c r="AB101" s="171" t="str" cm="1">
        <f t="array" ref="AB101">IFERROR(IF(COUNTA('Detailed Inventory'!$B101:$AA101)=0,"",IF(AND($B101="",$C101=""),"Error: Missing Response in Column B or C",IF(OR($E101="",$Q101=""),"Error: Missing Response in Column E or Q",INDEX(SL_Class[Entire SL Classification],MATCH(SUMIFS(SL_Class[Unique ID],SL_Class[UpSys SL Material],I101,SL_Class[UpSys Ever Previously Lead],H101,SL_Class[DownCus SL Material],T101),SL_Class[Unique ID],0),0)))),"Error: Invalid Column H, I, or T. Check spelling &amp; valid options (see dropdown)")</f>
        <v/>
      </c>
      <c r="AC101" s="32"/>
      <c r="AD101" s="31" t="b">
        <f t="shared" si="4"/>
        <v>0</v>
      </c>
      <c r="AE101" s="31" t="b">
        <f t="shared" si="5"/>
        <v>0</v>
      </c>
    </row>
    <row r="102" spans="1:31" ht="50.15" customHeight="1" x14ac:dyDescent="0.35">
      <c r="A102" s="101">
        <v>97</v>
      </c>
      <c r="B102" s="34"/>
      <c r="C102" s="35"/>
      <c r="D102" s="36"/>
      <c r="E102" s="34"/>
      <c r="F102" s="35"/>
      <c r="G102" s="35"/>
      <c r="H102" s="34"/>
      <c r="I102" s="37"/>
      <c r="J102" s="35"/>
      <c r="K102" s="35"/>
      <c r="L102" s="38"/>
      <c r="M102" s="35"/>
      <c r="N102" s="35"/>
      <c r="O102" s="35"/>
      <c r="P102" s="35"/>
      <c r="Q102" s="34"/>
      <c r="R102" s="35"/>
      <c r="S102" s="35"/>
      <c r="T102" s="39"/>
      <c r="U102" s="35"/>
      <c r="V102" s="35"/>
      <c r="W102" s="38"/>
      <c r="X102" s="35"/>
      <c r="Y102" s="40"/>
      <c r="Z102" s="35"/>
      <c r="AA102" s="35"/>
      <c r="AB102" s="171" t="str" cm="1">
        <f t="array" ref="AB102">IFERROR(IF(COUNTA('Detailed Inventory'!$B102:$AA102)=0,"",IF(AND($B102="",$C102=""),"Error: Missing Response in Column B or C",IF(OR($E102="",$Q102=""),"Error: Missing Response in Column E or Q",INDEX(SL_Class[Entire SL Classification],MATCH(SUMIFS(SL_Class[Unique ID],SL_Class[UpSys SL Material],I102,SL_Class[UpSys Ever Previously Lead],H102,SL_Class[DownCus SL Material],T102),SL_Class[Unique ID],0),0)))),"Error: Invalid Column H, I, or T. Check spelling &amp; valid options (see dropdown)")</f>
        <v/>
      </c>
      <c r="AC102" s="32"/>
      <c r="AD102" s="31" t="b">
        <f t="shared" si="4"/>
        <v>0</v>
      </c>
      <c r="AE102" s="31" t="b">
        <f t="shared" si="5"/>
        <v>0</v>
      </c>
    </row>
    <row r="103" spans="1:31" ht="50.15" customHeight="1" x14ac:dyDescent="0.35">
      <c r="A103" s="100">
        <v>98</v>
      </c>
      <c r="B103" s="34"/>
      <c r="C103" s="35"/>
      <c r="D103" s="36"/>
      <c r="E103" s="34"/>
      <c r="F103" s="35"/>
      <c r="G103" s="35"/>
      <c r="H103" s="34"/>
      <c r="I103" s="37"/>
      <c r="J103" s="35"/>
      <c r="K103" s="35"/>
      <c r="L103" s="38"/>
      <c r="M103" s="35"/>
      <c r="N103" s="35"/>
      <c r="O103" s="35"/>
      <c r="P103" s="35"/>
      <c r="Q103" s="34"/>
      <c r="R103" s="35"/>
      <c r="S103" s="35"/>
      <c r="T103" s="39"/>
      <c r="U103" s="35"/>
      <c r="V103" s="35"/>
      <c r="W103" s="38"/>
      <c r="X103" s="35"/>
      <c r="Y103" s="40"/>
      <c r="Z103" s="35"/>
      <c r="AA103" s="35"/>
      <c r="AB103" s="171" t="str" cm="1">
        <f t="array" ref="AB103">IFERROR(IF(COUNTA('Detailed Inventory'!$B103:$AA103)=0,"",IF(AND($B103="",$C103=""),"Error: Missing Response in Column B or C",IF(OR($E103="",$Q103=""),"Error: Missing Response in Column E or Q",INDEX(SL_Class[Entire SL Classification],MATCH(SUMIFS(SL_Class[Unique ID],SL_Class[UpSys SL Material],I103,SL_Class[UpSys Ever Previously Lead],H103,SL_Class[DownCus SL Material],T103),SL_Class[Unique ID],0),0)))),"Error: Invalid Column H, I, or T. Check spelling &amp; valid options (see dropdown)")</f>
        <v/>
      </c>
      <c r="AC103" s="32"/>
      <c r="AD103" s="31" t="b">
        <f t="shared" si="4"/>
        <v>0</v>
      </c>
      <c r="AE103" s="31" t="b">
        <f t="shared" si="5"/>
        <v>0</v>
      </c>
    </row>
    <row r="104" spans="1:31" ht="50.15" customHeight="1" x14ac:dyDescent="0.35">
      <c r="A104" s="101">
        <v>99</v>
      </c>
      <c r="B104" s="34"/>
      <c r="C104" s="35"/>
      <c r="D104" s="36"/>
      <c r="E104" s="34"/>
      <c r="F104" s="35"/>
      <c r="G104" s="35"/>
      <c r="H104" s="34"/>
      <c r="I104" s="37"/>
      <c r="J104" s="35"/>
      <c r="K104" s="35"/>
      <c r="L104" s="38"/>
      <c r="M104" s="35"/>
      <c r="N104" s="35"/>
      <c r="O104" s="35"/>
      <c r="P104" s="35"/>
      <c r="Q104" s="34"/>
      <c r="R104" s="35"/>
      <c r="S104" s="35"/>
      <c r="T104" s="39"/>
      <c r="U104" s="35"/>
      <c r="V104" s="35"/>
      <c r="W104" s="38"/>
      <c r="X104" s="35"/>
      <c r="Y104" s="40"/>
      <c r="Z104" s="35"/>
      <c r="AA104" s="35"/>
      <c r="AB104" s="171" t="str" cm="1">
        <f t="array" ref="AB104">IFERROR(IF(COUNTA('Detailed Inventory'!$B104:$AA104)=0,"",IF(AND($B104="",$C104=""),"Error: Missing Response in Column B or C",IF(OR($E104="",$Q104=""),"Error: Missing Response in Column E or Q",INDEX(SL_Class[Entire SL Classification],MATCH(SUMIFS(SL_Class[Unique ID],SL_Class[UpSys SL Material],I104,SL_Class[UpSys Ever Previously Lead],H104,SL_Class[DownCus SL Material],T104),SL_Class[Unique ID],0),0)))),"Error: Invalid Column H, I, or T. Check spelling &amp; valid options (see dropdown)")</f>
        <v/>
      </c>
      <c r="AC104" s="32"/>
      <c r="AD104" s="31" t="b">
        <f t="shared" si="4"/>
        <v>0</v>
      </c>
      <c r="AE104" s="31" t="b">
        <f t="shared" si="5"/>
        <v>0</v>
      </c>
    </row>
    <row r="105" spans="1:31" ht="50.15" customHeight="1" x14ac:dyDescent="0.35">
      <c r="A105" s="100">
        <v>100</v>
      </c>
      <c r="B105" s="34"/>
      <c r="C105" s="35"/>
      <c r="D105" s="36"/>
      <c r="E105" s="34"/>
      <c r="F105" s="35"/>
      <c r="G105" s="35"/>
      <c r="H105" s="34"/>
      <c r="I105" s="37"/>
      <c r="J105" s="35"/>
      <c r="K105" s="35"/>
      <c r="L105" s="38"/>
      <c r="M105" s="35"/>
      <c r="N105" s="35"/>
      <c r="O105" s="35"/>
      <c r="P105" s="35"/>
      <c r="Q105" s="34"/>
      <c r="R105" s="35"/>
      <c r="S105" s="35"/>
      <c r="T105" s="39"/>
      <c r="U105" s="35"/>
      <c r="V105" s="35"/>
      <c r="W105" s="38"/>
      <c r="X105" s="35"/>
      <c r="Y105" s="40"/>
      <c r="Z105" s="35"/>
      <c r="AA105" s="35"/>
      <c r="AB105" s="171" t="str" cm="1">
        <f t="array" ref="AB105">IFERROR(IF(COUNTA('Detailed Inventory'!$B105:$AA105)=0,"",IF(AND($B105="",$C105=""),"Error: Missing Response in Column B or C",IF(OR($E105="",$Q105=""),"Error: Missing Response in Column E or Q",INDEX(SL_Class[Entire SL Classification],MATCH(SUMIFS(SL_Class[Unique ID],SL_Class[UpSys SL Material],I105,SL_Class[UpSys Ever Previously Lead],H105,SL_Class[DownCus SL Material],T105),SL_Class[Unique ID],0),0)))),"Error: Invalid Column H, I, or T. Check spelling &amp; valid options (see dropdown)")</f>
        <v/>
      </c>
      <c r="AC105" s="32"/>
      <c r="AD105" s="31" t="b">
        <f t="shared" si="4"/>
        <v>0</v>
      </c>
      <c r="AE105" s="31" t="b">
        <f t="shared" si="5"/>
        <v>0</v>
      </c>
    </row>
    <row r="106" spans="1:31" ht="25" x14ac:dyDescent="0.5">
      <c r="A106" s="179" t="s">
        <v>217</v>
      </c>
      <c r="B106" s="180"/>
      <c r="C106" s="181"/>
      <c r="D106" s="181"/>
      <c r="E106" s="181"/>
      <c r="F106" s="181"/>
      <c r="G106" s="181"/>
      <c r="H106" s="181"/>
      <c r="I106" s="181"/>
      <c r="J106" s="181"/>
      <c r="K106" s="180"/>
      <c r="L106" s="181"/>
      <c r="M106" s="180"/>
      <c r="N106" s="181"/>
      <c r="O106" s="181"/>
      <c r="P106" s="181"/>
      <c r="Q106" s="181"/>
      <c r="R106" s="181"/>
      <c r="S106" s="181"/>
      <c r="T106" s="181"/>
      <c r="U106" s="181"/>
      <c r="V106" s="181"/>
      <c r="W106" s="181"/>
      <c r="X106" s="180"/>
      <c r="Y106" s="181"/>
      <c r="Z106" s="181"/>
      <c r="AA106" s="181"/>
      <c r="AB106" s="181"/>
      <c r="AC106" s="32"/>
      <c r="AD106" s="30"/>
      <c r="AE106" s="52"/>
    </row>
  </sheetData>
  <sheetProtection algorithmName="SHA-512" hashValue="1oNzV7jnq0ZrJvy7vhHFuQaRBrnU3+wy8JuZJoe6q38pSbl+RlBX9Qn558VPhOx1xCjbW2XitbqblV1GDfKAVw==" saltValue="5lqbbBsW6vJg3CY/VjKW+w==" spinCount="100000" sheet="1" sort="0"/>
  <autoFilter ref="B5:AB106" xr:uid="{7B5784C2-15CB-4138-AF89-8689DCF1952F}"/>
  <phoneticPr fontId="26" type="noConversion"/>
  <conditionalFormatting sqref="T6:T105">
    <cfRule type="expression" dxfId="8" priority="45">
      <formula>OR(AND($T6="Galvanized",$AB6="Error: Column T considered GRR"),AND($T6="Galvanized Requiring Replacement",$AB6="Error: Column T considered Galvanized"))</formula>
    </cfRule>
  </conditionalFormatting>
  <conditionalFormatting sqref="AB6:AB105">
    <cfRule type="containsText" dxfId="7" priority="14" operator="containsText" text="Error">
      <formula>NOT(ISERROR(SEARCH("Error",AB6)))</formula>
    </cfRule>
    <cfRule type="containsErrors" dxfId="6" priority="15">
      <formula>ISERROR(AB6)</formula>
    </cfRule>
  </conditionalFormatting>
  <dataValidations count="1">
    <dataValidation type="decimal" operator="greaterThan" allowBlank="1" showInputMessage="1" showErrorMessage="1" sqref="L6:L105 W6:W105" xr:uid="{F19A89E9-2FEB-4CDC-9567-3C6A3FCCE7DC}">
      <formula1>0</formula1>
    </dataValidation>
  </dataValidations>
  <pageMargins left="0.7" right="0.7" top="0.75" bottom="0.75" header="0.3" footer="0.3"/>
  <pageSetup orientation="portrait" horizontalDpi="1200" verticalDpi="1200" r:id="rId1"/>
  <extLst>
    <ext xmlns:x14="http://schemas.microsoft.com/office/spreadsheetml/2009/9/main" uri="{CCE6A557-97BC-4b89-ADB6-D9C93CAAB3DF}">
      <x14:dataValidations xmlns:xm="http://schemas.microsoft.com/office/excel/2006/main" count="8">
        <x14:dataValidation type="list" allowBlank="1" showInputMessage="1" showErrorMessage="1" xr:uid="{64A1B083-11CC-46A0-8942-A1343AC35376}">
          <x14:formula1>
            <xm:f>Dropdowns!$B$2:$B$9</xm:f>
          </x14:formula1>
          <xm:sqref>F6:F105 R6:R105</xm:sqref>
        </x14:dataValidation>
        <x14:dataValidation type="list" allowBlank="1" showInputMessage="1" showErrorMessage="1" xr:uid="{2588EAE3-7F49-4ADD-B720-0AC90FD88ED8}">
          <x14:formula1>
            <xm:f>Dropdowns!$H$2:$H$7</xm:f>
          </x14:formula1>
          <xm:sqref>M6:M105 X6:X105</xm:sqref>
        </x14:dataValidation>
        <x14:dataValidation type="list" allowBlank="1" showInputMessage="1" showErrorMessage="1" xr:uid="{B2D34C9C-E515-45F5-8A3D-9E6AC29556D2}">
          <x14:formula1>
            <xm:f>Dropdowns!$D$2:$D$8</xm:f>
          </x14:formula1>
          <xm:sqref>T6:T105</xm:sqref>
        </x14:dataValidation>
        <x14:dataValidation type="list" allowBlank="1" showInputMessage="1" showErrorMessage="1" xr:uid="{861D8B24-D686-436A-9CAA-08CE3CEEFA75}">
          <x14:formula1>
            <xm:f>Dropdowns!$A$2:$A$8</xm:f>
          </x14:formula1>
          <xm:sqref>Q6:Q105 E6:E105</xm:sqref>
        </x14:dataValidation>
        <x14:dataValidation type="list" allowBlank="1" showInputMessage="1" showErrorMessage="1" xr:uid="{96DEB5E0-FF22-4EEA-8B88-8D1D8A49C152}">
          <x14:formula1>
            <xm:f>Dropdowns!$C$2:$C$7</xm:f>
          </x14:formula1>
          <xm:sqref>I6:I105</xm:sqref>
        </x14:dataValidation>
        <x14:dataValidation type="list" allowBlank="1" showInputMessage="1" showErrorMessage="1" xr:uid="{84823CC8-8F8B-45E8-B09A-435F87ABF654}">
          <x14:formula1>
            <xm:f>Dropdowns!$E$2:$E$4</xm:f>
          </x14:formula1>
          <xm:sqref>H6:H105</xm:sqref>
        </x14:dataValidation>
        <x14:dataValidation type="list" allowBlank="1" showInputMessage="1" showErrorMessage="1" xr:uid="{01A02BDD-77F6-440F-9180-1F460DF16B97}">
          <x14:formula1>
            <xm:f>Dropdowns!$F$2:$F$11</xm:f>
          </x14:formula1>
          <xm:sqref>J6:J105</xm:sqref>
        </x14:dataValidation>
        <x14:dataValidation type="list" allowBlank="1" showInputMessage="1" showErrorMessage="1" xr:uid="{3420A8EB-AF61-4E18-8F4D-5C507F61F396}">
          <x14:formula1>
            <xm:f>Dropdowns!$G$2:$G$12</xm:f>
          </x14:formula1>
          <xm:sqref>U6:U105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ECA9B-7214-419E-8795-48557D058919}">
  <sheetPr codeName="Sheet16">
    <tabColor theme="7" tint="0.79998168889431442"/>
    <pageSetUpPr fitToPage="1"/>
  </sheetPr>
  <dimension ref="A1:M4364"/>
  <sheetViews>
    <sheetView showGridLines="0" topLeftCell="D1" zoomScale="90" zoomScaleNormal="90" workbookViewId="0">
      <selection activeCell="B32" sqref="B32"/>
    </sheetView>
  </sheetViews>
  <sheetFormatPr defaultColWidth="8.81640625" defaultRowHeight="15.5" x14ac:dyDescent="0.35"/>
  <cols>
    <col min="1" max="1" width="27.1796875" style="2" customWidth="1"/>
    <col min="2" max="2" width="25.54296875" style="2" customWidth="1"/>
    <col min="3" max="4" width="19.54296875" style="2" customWidth="1"/>
    <col min="5" max="5" width="20.453125" style="2" customWidth="1"/>
    <col min="6" max="7" width="31.81640625" style="2" customWidth="1"/>
    <col min="8" max="8" width="29" style="2" customWidth="1"/>
    <col min="9" max="9" width="20.54296875" style="2" bestFit="1" customWidth="1"/>
    <col min="10" max="10" width="17" style="2" customWidth="1"/>
    <col min="11" max="11" width="21.1796875" style="2" customWidth="1"/>
    <col min="12" max="12" width="29" style="2" customWidth="1"/>
    <col min="13" max="13" width="9" style="2" bestFit="1" customWidth="1"/>
    <col min="14" max="28" width="8.81640625" style="2" customWidth="1"/>
    <col min="29" max="16384" width="8.81640625" style="2"/>
  </cols>
  <sheetData>
    <row r="1" spans="1:13" ht="77.5" x14ac:dyDescent="0.35">
      <c r="A1" s="5" t="s">
        <v>218</v>
      </c>
      <c r="B1" s="5" t="s">
        <v>219</v>
      </c>
      <c r="C1" s="5" t="s">
        <v>220</v>
      </c>
      <c r="D1" s="5" t="s">
        <v>221</v>
      </c>
      <c r="E1" s="5" t="s">
        <v>222</v>
      </c>
      <c r="F1" s="5" t="s">
        <v>223</v>
      </c>
      <c r="G1" s="5" t="s">
        <v>224</v>
      </c>
      <c r="H1" s="5" t="s">
        <v>225</v>
      </c>
      <c r="I1" s="6" t="s">
        <v>226</v>
      </c>
      <c r="J1" s="6" t="s">
        <v>227</v>
      </c>
      <c r="K1" s="6" t="s">
        <v>228</v>
      </c>
      <c r="L1" s="6" t="s">
        <v>229</v>
      </c>
      <c r="M1" s="6" t="s">
        <v>230</v>
      </c>
    </row>
    <row r="2" spans="1:13" ht="31" x14ac:dyDescent="0.35">
      <c r="A2" s="2" t="s">
        <v>204</v>
      </c>
      <c r="B2" s="2" t="s">
        <v>209</v>
      </c>
      <c r="C2" s="2" t="s">
        <v>81</v>
      </c>
      <c r="D2" s="2" t="s">
        <v>81</v>
      </c>
      <c r="E2" s="2" t="s">
        <v>210</v>
      </c>
      <c r="F2" s="2" t="s">
        <v>209</v>
      </c>
      <c r="G2" s="2" t="s">
        <v>209</v>
      </c>
      <c r="H2" s="2" t="s">
        <v>208</v>
      </c>
      <c r="I2" s="7" t="s">
        <v>4</v>
      </c>
      <c r="J2" s="7" t="s">
        <v>4</v>
      </c>
      <c r="K2" s="7" t="s">
        <v>4</v>
      </c>
      <c r="L2" s="2" t="s">
        <v>4</v>
      </c>
      <c r="M2" s="2" t="s">
        <v>4</v>
      </c>
    </row>
    <row r="3" spans="1:13" ht="46.5" x14ac:dyDescent="0.35">
      <c r="A3" s="2" t="s">
        <v>81</v>
      </c>
      <c r="B3" s="2" t="s">
        <v>206</v>
      </c>
      <c r="C3" s="2" t="s">
        <v>91</v>
      </c>
      <c r="D3" s="2" t="s">
        <v>91</v>
      </c>
      <c r="E3" s="2" t="s">
        <v>205</v>
      </c>
      <c r="F3" s="2" t="s">
        <v>206</v>
      </c>
      <c r="G3" s="2" t="s">
        <v>206</v>
      </c>
      <c r="H3" s="2" t="s">
        <v>231</v>
      </c>
      <c r="I3" s="2" t="s">
        <v>232</v>
      </c>
      <c r="J3" s="2" t="s">
        <v>233</v>
      </c>
      <c r="K3" s="2" t="s">
        <v>234</v>
      </c>
      <c r="L3" s="2" t="s">
        <v>235</v>
      </c>
      <c r="M3" s="2" t="s">
        <v>210</v>
      </c>
    </row>
    <row r="4" spans="1:13" ht="46.5" x14ac:dyDescent="0.35">
      <c r="A4" s="2" t="s">
        <v>91</v>
      </c>
      <c r="B4" s="2" t="s">
        <v>212</v>
      </c>
      <c r="C4" s="2" t="s">
        <v>92</v>
      </c>
      <c r="D4" s="2" t="s">
        <v>82</v>
      </c>
      <c r="E4" s="2" t="s">
        <v>203</v>
      </c>
      <c r="F4" s="2" t="s">
        <v>216</v>
      </c>
      <c r="G4" s="2" t="s">
        <v>216</v>
      </c>
      <c r="H4" s="2" t="s">
        <v>215</v>
      </c>
      <c r="I4" s="2" t="s">
        <v>236</v>
      </c>
      <c r="J4" s="2" t="s">
        <v>237</v>
      </c>
      <c r="K4" s="2" t="s">
        <v>238</v>
      </c>
      <c r="L4" s="2" t="s">
        <v>239</v>
      </c>
      <c r="M4" s="2" t="s">
        <v>205</v>
      </c>
    </row>
    <row r="5" spans="1:13" ht="62" x14ac:dyDescent="0.35">
      <c r="A5" s="2" t="s">
        <v>92</v>
      </c>
      <c r="B5" s="2" t="s">
        <v>240</v>
      </c>
      <c r="C5" s="2" t="s">
        <v>93</v>
      </c>
      <c r="D5" s="2" t="s">
        <v>92</v>
      </c>
      <c r="F5" s="2" t="s">
        <v>241</v>
      </c>
      <c r="G5" s="2" t="s">
        <v>241</v>
      </c>
      <c r="H5" s="2" t="s">
        <v>242</v>
      </c>
      <c r="J5" s="2" t="s">
        <v>243</v>
      </c>
      <c r="L5" s="2" t="s">
        <v>244</v>
      </c>
      <c r="M5" s="2" t="s">
        <v>245</v>
      </c>
    </row>
    <row r="6" spans="1:13" ht="31" x14ac:dyDescent="0.35">
      <c r="A6" s="2" t="s">
        <v>93</v>
      </c>
      <c r="B6" s="2" t="s">
        <v>246</v>
      </c>
      <c r="C6" s="2" t="s">
        <v>94</v>
      </c>
      <c r="D6" s="2" t="s">
        <v>93</v>
      </c>
      <c r="F6" s="2" t="s">
        <v>214</v>
      </c>
      <c r="G6" s="2" t="s">
        <v>214</v>
      </c>
      <c r="H6" s="2" t="s">
        <v>247</v>
      </c>
      <c r="J6" s="2" t="s">
        <v>248</v>
      </c>
      <c r="L6" s="2" t="s">
        <v>249</v>
      </c>
    </row>
    <row r="7" spans="1:13" ht="31" x14ac:dyDescent="0.35">
      <c r="A7" s="2" t="s">
        <v>94</v>
      </c>
      <c r="B7" s="84" t="s">
        <v>250</v>
      </c>
      <c r="C7" s="2" t="s">
        <v>95</v>
      </c>
      <c r="D7" s="2" t="s">
        <v>94</v>
      </c>
      <c r="F7" s="2" t="s">
        <v>213</v>
      </c>
      <c r="G7" s="2" t="s">
        <v>213</v>
      </c>
      <c r="H7" s="2" t="s">
        <v>211</v>
      </c>
      <c r="J7" s="2" t="s">
        <v>251</v>
      </c>
    </row>
    <row r="8" spans="1:13" ht="31" x14ac:dyDescent="0.35">
      <c r="A8" s="2" t="s">
        <v>95</v>
      </c>
      <c r="B8" s="84" t="s">
        <v>252</v>
      </c>
      <c r="D8" s="2" t="s">
        <v>95</v>
      </c>
      <c r="F8" s="2" t="s">
        <v>207</v>
      </c>
      <c r="G8" s="2" t="s">
        <v>207</v>
      </c>
      <c r="J8" s="2" t="s">
        <v>253</v>
      </c>
    </row>
    <row r="9" spans="1:13" ht="31" x14ac:dyDescent="0.35">
      <c r="B9" s="2" t="s">
        <v>211</v>
      </c>
      <c r="F9" s="2" t="s">
        <v>211</v>
      </c>
      <c r="G9" s="2" t="s">
        <v>211</v>
      </c>
      <c r="J9" s="2" t="s">
        <v>254</v>
      </c>
    </row>
    <row r="10" spans="1:13" ht="31" x14ac:dyDescent="0.35">
      <c r="F10" s="2" t="s">
        <v>255</v>
      </c>
      <c r="G10" s="2" t="s">
        <v>255</v>
      </c>
      <c r="J10" s="2" t="s">
        <v>256</v>
      </c>
    </row>
    <row r="11" spans="1:13" ht="31" x14ac:dyDescent="0.35">
      <c r="F11" s="2" t="s">
        <v>257</v>
      </c>
      <c r="G11" s="2" t="s">
        <v>257</v>
      </c>
      <c r="J11" s="2" t="s">
        <v>258</v>
      </c>
    </row>
    <row r="12" spans="1:13" ht="46.5" x14ac:dyDescent="0.35">
      <c r="A12" s="28"/>
      <c r="G12" s="2" t="s">
        <v>259</v>
      </c>
      <c r="J12" s="2" t="s">
        <v>260</v>
      </c>
    </row>
    <row r="13" spans="1:13" ht="31" x14ac:dyDescent="0.35">
      <c r="A13" s="28"/>
      <c r="J13" s="2" t="s">
        <v>261</v>
      </c>
    </row>
    <row r="14" spans="1:13" ht="31" x14ac:dyDescent="0.35">
      <c r="A14" s="28"/>
      <c r="J14" s="2" t="s">
        <v>262</v>
      </c>
    </row>
    <row r="15" spans="1:13" ht="31" x14ac:dyDescent="0.35">
      <c r="A15" s="28"/>
      <c r="J15" s="2" t="s">
        <v>263</v>
      </c>
    </row>
    <row r="16" spans="1:13" ht="31" x14ac:dyDescent="0.35">
      <c r="A16" s="28"/>
      <c r="J16" s="2" t="s">
        <v>264</v>
      </c>
    </row>
    <row r="17" spans="1:10" ht="31" x14ac:dyDescent="0.35">
      <c r="A17" s="28"/>
      <c r="J17" s="2" t="s">
        <v>265</v>
      </c>
    </row>
    <row r="18" spans="1:10" ht="31" x14ac:dyDescent="0.35">
      <c r="A18" s="28"/>
      <c r="J18" s="2" t="s">
        <v>266</v>
      </c>
    </row>
    <row r="19" spans="1:10" ht="31" x14ac:dyDescent="0.35">
      <c r="A19" s="28"/>
      <c r="J19" s="2" t="s">
        <v>267</v>
      </c>
    </row>
    <row r="20" spans="1:10" ht="31" x14ac:dyDescent="0.35">
      <c r="A20" s="28"/>
      <c r="J20" s="2" t="s">
        <v>268</v>
      </c>
    </row>
    <row r="21" spans="1:10" ht="31" x14ac:dyDescent="0.35">
      <c r="A21" s="28"/>
      <c r="J21" s="2" t="s">
        <v>269</v>
      </c>
    </row>
    <row r="22" spans="1:10" ht="31" x14ac:dyDescent="0.35">
      <c r="A22" s="28"/>
      <c r="J22" s="2" t="s">
        <v>270</v>
      </c>
    </row>
    <row r="23" spans="1:10" ht="31" x14ac:dyDescent="0.35">
      <c r="A23" s="28"/>
      <c r="J23" s="2" t="s">
        <v>271</v>
      </c>
    </row>
    <row r="24" spans="1:10" x14ac:dyDescent="0.35">
      <c r="A24" s="28"/>
    </row>
    <row r="25" spans="1:10" x14ac:dyDescent="0.35">
      <c r="A25" s="28"/>
    </row>
    <row r="26" spans="1:10" x14ac:dyDescent="0.35">
      <c r="A26" s="28"/>
    </row>
    <row r="27" spans="1:10" x14ac:dyDescent="0.35">
      <c r="A27" s="28"/>
    </row>
    <row r="28" spans="1:10" x14ac:dyDescent="0.35">
      <c r="A28" s="28"/>
    </row>
    <row r="29" spans="1:10" x14ac:dyDescent="0.35">
      <c r="A29" s="28"/>
    </row>
    <row r="30" spans="1:10" x14ac:dyDescent="0.35">
      <c r="A30" s="28"/>
    </row>
    <row r="31" spans="1:10" x14ac:dyDescent="0.35">
      <c r="A31" s="28"/>
    </row>
    <row r="32" spans="1:10" x14ac:dyDescent="0.35">
      <c r="A32" s="28"/>
    </row>
    <row r="33" spans="1:1" x14ac:dyDescent="0.35">
      <c r="A33" s="28"/>
    </row>
    <row r="34" spans="1:1" x14ac:dyDescent="0.35">
      <c r="A34" s="28"/>
    </row>
    <row r="35" spans="1:1" x14ac:dyDescent="0.35">
      <c r="A35" s="28"/>
    </row>
    <row r="36" spans="1:1" x14ac:dyDescent="0.35">
      <c r="A36" s="28"/>
    </row>
    <row r="37" spans="1:1" x14ac:dyDescent="0.35">
      <c r="A37" s="28"/>
    </row>
    <row r="38" spans="1:1" x14ac:dyDescent="0.35">
      <c r="A38" s="28"/>
    </row>
    <row r="39" spans="1:1" x14ac:dyDescent="0.35">
      <c r="A39" s="28"/>
    </row>
    <row r="40" spans="1:1" x14ac:dyDescent="0.35">
      <c r="A40" s="28"/>
    </row>
    <row r="41" spans="1:1" x14ac:dyDescent="0.35">
      <c r="A41" s="28"/>
    </row>
    <row r="42" spans="1:1" x14ac:dyDescent="0.35">
      <c r="A42" s="28"/>
    </row>
    <row r="43" spans="1:1" x14ac:dyDescent="0.35">
      <c r="A43" s="28"/>
    </row>
    <row r="44" spans="1:1" x14ac:dyDescent="0.35">
      <c r="A44" s="28"/>
    </row>
    <row r="45" spans="1:1" x14ac:dyDescent="0.35">
      <c r="A45" s="28"/>
    </row>
    <row r="46" spans="1:1" x14ac:dyDescent="0.35">
      <c r="A46" s="28"/>
    </row>
    <row r="47" spans="1:1" x14ac:dyDescent="0.35">
      <c r="A47" s="28"/>
    </row>
    <row r="48" spans="1:1" x14ac:dyDescent="0.35">
      <c r="A48" s="28"/>
    </row>
    <row r="49" spans="1:1" x14ac:dyDescent="0.35">
      <c r="A49" s="28"/>
    </row>
    <row r="50" spans="1:1" x14ac:dyDescent="0.35">
      <c r="A50" s="28"/>
    </row>
    <row r="51" spans="1:1" x14ac:dyDescent="0.35">
      <c r="A51" s="28"/>
    </row>
    <row r="52" spans="1:1" x14ac:dyDescent="0.35">
      <c r="A52" s="28"/>
    </row>
    <row r="53" spans="1:1" x14ac:dyDescent="0.35">
      <c r="A53" s="28"/>
    </row>
    <row r="54" spans="1:1" x14ac:dyDescent="0.35">
      <c r="A54" s="28"/>
    </row>
    <row r="55" spans="1:1" x14ac:dyDescent="0.35">
      <c r="A55" s="28"/>
    </row>
    <row r="56" spans="1:1" x14ac:dyDescent="0.35">
      <c r="A56" s="28"/>
    </row>
    <row r="57" spans="1:1" x14ac:dyDescent="0.35">
      <c r="A57" s="28"/>
    </row>
    <row r="58" spans="1:1" x14ac:dyDescent="0.35">
      <c r="A58" s="28"/>
    </row>
    <row r="59" spans="1:1" x14ac:dyDescent="0.35">
      <c r="A59" s="28"/>
    </row>
    <row r="60" spans="1:1" x14ac:dyDescent="0.35">
      <c r="A60" s="28"/>
    </row>
    <row r="61" spans="1:1" x14ac:dyDescent="0.35">
      <c r="A61" s="28"/>
    </row>
    <row r="62" spans="1:1" x14ac:dyDescent="0.35">
      <c r="A62" s="28"/>
    </row>
    <row r="63" spans="1:1" x14ac:dyDescent="0.35">
      <c r="A63" s="28"/>
    </row>
    <row r="64" spans="1:1" x14ac:dyDescent="0.35">
      <c r="A64" s="28"/>
    </row>
    <row r="65" spans="1:1" x14ac:dyDescent="0.35">
      <c r="A65" s="28"/>
    </row>
    <row r="66" spans="1:1" x14ac:dyDescent="0.35">
      <c r="A66" s="28"/>
    </row>
    <row r="67" spans="1:1" x14ac:dyDescent="0.35">
      <c r="A67" s="28"/>
    </row>
    <row r="68" spans="1:1" x14ac:dyDescent="0.35">
      <c r="A68" s="28"/>
    </row>
    <row r="69" spans="1:1" x14ac:dyDescent="0.35">
      <c r="A69" s="28"/>
    </row>
    <row r="70" spans="1:1" x14ac:dyDescent="0.35">
      <c r="A70" s="28"/>
    </row>
    <row r="71" spans="1:1" x14ac:dyDescent="0.35">
      <c r="A71" s="28"/>
    </row>
    <row r="72" spans="1:1" x14ac:dyDescent="0.35">
      <c r="A72" s="28"/>
    </row>
    <row r="73" spans="1:1" x14ac:dyDescent="0.35">
      <c r="A73" s="28"/>
    </row>
    <row r="74" spans="1:1" x14ac:dyDescent="0.35">
      <c r="A74" s="28"/>
    </row>
    <row r="75" spans="1:1" x14ac:dyDescent="0.35">
      <c r="A75" s="28"/>
    </row>
    <row r="76" spans="1:1" x14ac:dyDescent="0.35">
      <c r="A76" s="28"/>
    </row>
    <row r="77" spans="1:1" x14ac:dyDescent="0.35">
      <c r="A77" s="28"/>
    </row>
    <row r="78" spans="1:1" x14ac:dyDescent="0.35">
      <c r="A78" s="28"/>
    </row>
    <row r="79" spans="1:1" x14ac:dyDescent="0.35">
      <c r="A79" s="28"/>
    </row>
    <row r="80" spans="1:1" x14ac:dyDescent="0.35">
      <c r="A80" s="28"/>
    </row>
    <row r="81" spans="1:1" x14ac:dyDescent="0.35">
      <c r="A81" s="28"/>
    </row>
    <row r="82" spans="1:1" x14ac:dyDescent="0.35">
      <c r="A82" s="28"/>
    </row>
    <row r="83" spans="1:1" x14ac:dyDescent="0.35">
      <c r="A83" s="28"/>
    </row>
    <row r="84" spans="1:1" x14ac:dyDescent="0.35">
      <c r="A84" s="28"/>
    </row>
    <row r="85" spans="1:1" x14ac:dyDescent="0.35">
      <c r="A85" s="28"/>
    </row>
    <row r="86" spans="1:1" x14ac:dyDescent="0.35">
      <c r="A86" s="28"/>
    </row>
    <row r="87" spans="1:1" x14ac:dyDescent="0.35">
      <c r="A87" s="28"/>
    </row>
    <row r="88" spans="1:1" x14ac:dyDescent="0.35">
      <c r="A88" s="28"/>
    </row>
    <row r="89" spans="1:1" x14ac:dyDescent="0.35">
      <c r="A89" s="28"/>
    </row>
    <row r="90" spans="1:1" x14ac:dyDescent="0.35">
      <c r="A90" s="28"/>
    </row>
    <row r="91" spans="1:1" x14ac:dyDescent="0.35">
      <c r="A91" s="28"/>
    </row>
    <row r="92" spans="1:1" x14ac:dyDescent="0.35">
      <c r="A92" s="28"/>
    </row>
    <row r="93" spans="1:1" x14ac:dyDescent="0.35">
      <c r="A93" s="28"/>
    </row>
    <row r="94" spans="1:1" x14ac:dyDescent="0.35">
      <c r="A94" s="28"/>
    </row>
    <row r="95" spans="1:1" x14ac:dyDescent="0.35">
      <c r="A95" s="28"/>
    </row>
    <row r="96" spans="1:1" x14ac:dyDescent="0.35">
      <c r="A96" s="28"/>
    </row>
    <row r="97" spans="1:1" x14ac:dyDescent="0.35">
      <c r="A97" s="28"/>
    </row>
    <row r="98" spans="1:1" x14ac:dyDescent="0.35">
      <c r="A98" s="28"/>
    </row>
    <row r="99" spans="1:1" x14ac:dyDescent="0.35">
      <c r="A99" s="28"/>
    </row>
    <row r="100" spans="1:1" x14ac:dyDescent="0.35">
      <c r="A100" s="28"/>
    </row>
    <row r="101" spans="1:1" x14ac:dyDescent="0.35">
      <c r="A101" s="28"/>
    </row>
    <row r="102" spans="1:1" x14ac:dyDescent="0.35">
      <c r="A102" s="28"/>
    </row>
    <row r="103" spans="1:1" x14ac:dyDescent="0.35">
      <c r="A103" s="28"/>
    </row>
    <row r="104" spans="1:1" x14ac:dyDescent="0.35">
      <c r="A104" s="28"/>
    </row>
    <row r="105" spans="1:1" x14ac:dyDescent="0.35">
      <c r="A105" s="28"/>
    </row>
    <row r="106" spans="1:1" x14ac:dyDescent="0.35">
      <c r="A106" s="28"/>
    </row>
    <row r="107" spans="1:1" x14ac:dyDescent="0.35">
      <c r="A107" s="28"/>
    </row>
    <row r="108" spans="1:1" x14ac:dyDescent="0.35">
      <c r="A108" s="28"/>
    </row>
    <row r="109" spans="1:1" x14ac:dyDescent="0.35">
      <c r="A109" s="28"/>
    </row>
    <row r="110" spans="1:1" x14ac:dyDescent="0.35">
      <c r="A110" s="28"/>
    </row>
    <row r="111" spans="1:1" x14ac:dyDescent="0.35">
      <c r="A111" s="28"/>
    </row>
    <row r="112" spans="1:1" x14ac:dyDescent="0.35">
      <c r="A112" s="28"/>
    </row>
    <row r="113" spans="1:1" x14ac:dyDescent="0.35">
      <c r="A113" s="28"/>
    </row>
    <row r="114" spans="1:1" x14ac:dyDescent="0.35">
      <c r="A114" s="28"/>
    </row>
    <row r="115" spans="1:1" x14ac:dyDescent="0.35">
      <c r="A115" s="28"/>
    </row>
    <row r="116" spans="1:1" x14ac:dyDescent="0.35">
      <c r="A116" s="28"/>
    </row>
    <row r="117" spans="1:1" x14ac:dyDescent="0.35">
      <c r="A117" s="28"/>
    </row>
    <row r="118" spans="1:1" x14ac:dyDescent="0.35">
      <c r="A118" s="28"/>
    </row>
    <row r="119" spans="1:1" x14ac:dyDescent="0.35">
      <c r="A119" s="28"/>
    </row>
    <row r="120" spans="1:1" x14ac:dyDescent="0.35">
      <c r="A120" s="28"/>
    </row>
    <row r="121" spans="1:1" x14ac:dyDescent="0.35">
      <c r="A121" s="28"/>
    </row>
    <row r="122" spans="1:1" x14ac:dyDescent="0.35">
      <c r="A122" s="28"/>
    </row>
    <row r="123" spans="1:1" x14ac:dyDescent="0.35">
      <c r="A123" s="28"/>
    </row>
    <row r="124" spans="1:1" x14ac:dyDescent="0.35">
      <c r="A124" s="28"/>
    </row>
    <row r="125" spans="1:1" x14ac:dyDescent="0.35">
      <c r="A125" s="28"/>
    </row>
    <row r="126" spans="1:1" x14ac:dyDescent="0.35">
      <c r="A126" s="28"/>
    </row>
    <row r="127" spans="1:1" x14ac:dyDescent="0.35">
      <c r="A127" s="28"/>
    </row>
    <row r="128" spans="1:1" x14ac:dyDescent="0.35">
      <c r="A128" s="28"/>
    </row>
    <row r="129" spans="1:1" x14ac:dyDescent="0.35">
      <c r="A129" s="28"/>
    </row>
    <row r="130" spans="1:1" x14ac:dyDescent="0.35">
      <c r="A130" s="28"/>
    </row>
    <row r="131" spans="1:1" x14ac:dyDescent="0.35">
      <c r="A131" s="28"/>
    </row>
    <row r="132" spans="1:1" x14ac:dyDescent="0.35">
      <c r="A132" s="28"/>
    </row>
    <row r="133" spans="1:1" x14ac:dyDescent="0.35">
      <c r="A133" s="28"/>
    </row>
    <row r="134" spans="1:1" x14ac:dyDescent="0.35">
      <c r="A134" s="28"/>
    </row>
    <row r="135" spans="1:1" x14ac:dyDescent="0.35">
      <c r="A135" s="28"/>
    </row>
    <row r="136" spans="1:1" x14ac:dyDescent="0.35">
      <c r="A136" s="28"/>
    </row>
    <row r="137" spans="1:1" x14ac:dyDescent="0.35">
      <c r="A137" s="28"/>
    </row>
    <row r="138" spans="1:1" x14ac:dyDescent="0.35">
      <c r="A138" s="28"/>
    </row>
    <row r="139" spans="1:1" x14ac:dyDescent="0.35">
      <c r="A139" s="28"/>
    </row>
    <row r="140" spans="1:1" x14ac:dyDescent="0.35">
      <c r="A140" s="28"/>
    </row>
    <row r="141" spans="1:1" x14ac:dyDescent="0.35">
      <c r="A141" s="28"/>
    </row>
    <row r="142" spans="1:1" x14ac:dyDescent="0.35">
      <c r="A142" s="28"/>
    </row>
    <row r="143" spans="1:1" x14ac:dyDescent="0.35">
      <c r="A143" s="28"/>
    </row>
    <row r="144" spans="1:1" x14ac:dyDescent="0.35">
      <c r="A144" s="28"/>
    </row>
    <row r="145" spans="1:1" x14ac:dyDescent="0.35">
      <c r="A145" s="28"/>
    </row>
    <row r="146" spans="1:1" x14ac:dyDescent="0.35">
      <c r="A146" s="28"/>
    </row>
    <row r="147" spans="1:1" x14ac:dyDescent="0.35">
      <c r="A147" s="28"/>
    </row>
    <row r="148" spans="1:1" x14ac:dyDescent="0.35">
      <c r="A148" s="28"/>
    </row>
    <row r="149" spans="1:1" x14ac:dyDescent="0.35">
      <c r="A149" s="28"/>
    </row>
    <row r="150" spans="1:1" x14ac:dyDescent="0.35">
      <c r="A150" s="28"/>
    </row>
    <row r="151" spans="1:1" x14ac:dyDescent="0.35">
      <c r="A151" s="28"/>
    </row>
    <row r="152" spans="1:1" x14ac:dyDescent="0.35">
      <c r="A152" s="28"/>
    </row>
    <row r="153" spans="1:1" x14ac:dyDescent="0.35">
      <c r="A153" s="28"/>
    </row>
    <row r="154" spans="1:1" x14ac:dyDescent="0.35">
      <c r="A154" s="28"/>
    </row>
    <row r="155" spans="1:1" x14ac:dyDescent="0.35">
      <c r="A155" s="28"/>
    </row>
    <row r="156" spans="1:1" x14ac:dyDescent="0.35">
      <c r="A156" s="28"/>
    </row>
    <row r="157" spans="1:1" x14ac:dyDescent="0.35">
      <c r="A157" s="28"/>
    </row>
    <row r="158" spans="1:1" x14ac:dyDescent="0.35">
      <c r="A158" s="28"/>
    </row>
    <row r="159" spans="1:1" x14ac:dyDescent="0.35">
      <c r="A159" s="28"/>
    </row>
    <row r="160" spans="1:1" x14ac:dyDescent="0.35">
      <c r="A160" s="28"/>
    </row>
    <row r="161" spans="1:1" x14ac:dyDescent="0.35">
      <c r="A161" s="28"/>
    </row>
    <row r="162" spans="1:1" x14ac:dyDescent="0.35">
      <c r="A162" s="28"/>
    </row>
    <row r="163" spans="1:1" x14ac:dyDescent="0.35">
      <c r="A163" s="28"/>
    </row>
    <row r="164" spans="1:1" x14ac:dyDescent="0.35">
      <c r="A164" s="28"/>
    </row>
    <row r="165" spans="1:1" x14ac:dyDescent="0.35">
      <c r="A165" s="28"/>
    </row>
    <row r="166" spans="1:1" x14ac:dyDescent="0.35">
      <c r="A166" s="28"/>
    </row>
    <row r="167" spans="1:1" x14ac:dyDescent="0.35">
      <c r="A167" s="28"/>
    </row>
    <row r="168" spans="1:1" x14ac:dyDescent="0.35">
      <c r="A168" s="28"/>
    </row>
    <row r="169" spans="1:1" x14ac:dyDescent="0.35">
      <c r="A169" s="28"/>
    </row>
    <row r="170" spans="1:1" x14ac:dyDescent="0.35">
      <c r="A170" s="28"/>
    </row>
    <row r="171" spans="1:1" x14ac:dyDescent="0.35">
      <c r="A171" s="28"/>
    </row>
    <row r="172" spans="1:1" x14ac:dyDescent="0.35">
      <c r="A172" s="28"/>
    </row>
    <row r="173" spans="1:1" x14ac:dyDescent="0.35">
      <c r="A173" s="28"/>
    </row>
    <row r="174" spans="1:1" x14ac:dyDescent="0.35">
      <c r="A174" s="28"/>
    </row>
    <row r="175" spans="1:1" x14ac:dyDescent="0.35">
      <c r="A175" s="28"/>
    </row>
    <row r="176" spans="1:1" x14ac:dyDescent="0.35">
      <c r="A176" s="28"/>
    </row>
    <row r="177" spans="1:1" x14ac:dyDescent="0.35">
      <c r="A177" s="28"/>
    </row>
    <row r="178" spans="1:1" x14ac:dyDescent="0.35">
      <c r="A178" s="28"/>
    </row>
    <row r="179" spans="1:1" x14ac:dyDescent="0.35">
      <c r="A179" s="28"/>
    </row>
    <row r="180" spans="1:1" x14ac:dyDescent="0.35">
      <c r="A180" s="28"/>
    </row>
    <row r="181" spans="1:1" x14ac:dyDescent="0.35">
      <c r="A181" s="28"/>
    </row>
    <row r="182" spans="1:1" x14ac:dyDescent="0.35">
      <c r="A182" s="28"/>
    </row>
    <row r="183" spans="1:1" x14ac:dyDescent="0.35">
      <c r="A183" s="28"/>
    </row>
    <row r="184" spans="1:1" x14ac:dyDescent="0.35">
      <c r="A184" s="28"/>
    </row>
    <row r="185" spans="1:1" x14ac:dyDescent="0.35">
      <c r="A185" s="28"/>
    </row>
    <row r="186" spans="1:1" x14ac:dyDescent="0.35">
      <c r="A186" s="28"/>
    </row>
    <row r="187" spans="1:1" x14ac:dyDescent="0.35">
      <c r="A187" s="28"/>
    </row>
    <row r="188" spans="1:1" x14ac:dyDescent="0.35">
      <c r="A188" s="28"/>
    </row>
    <row r="189" spans="1:1" x14ac:dyDescent="0.35">
      <c r="A189" s="28"/>
    </row>
    <row r="190" spans="1:1" x14ac:dyDescent="0.35">
      <c r="A190" s="28"/>
    </row>
    <row r="191" spans="1:1" x14ac:dyDescent="0.35">
      <c r="A191" s="28"/>
    </row>
    <row r="192" spans="1:1" x14ac:dyDescent="0.35">
      <c r="A192" s="28"/>
    </row>
    <row r="193" spans="1:1" x14ac:dyDescent="0.35">
      <c r="A193" s="28"/>
    </row>
    <row r="194" spans="1:1" x14ac:dyDescent="0.35">
      <c r="A194" s="28"/>
    </row>
    <row r="195" spans="1:1" x14ac:dyDescent="0.35">
      <c r="A195" s="28"/>
    </row>
    <row r="196" spans="1:1" x14ac:dyDescent="0.35">
      <c r="A196" s="28"/>
    </row>
    <row r="197" spans="1:1" x14ac:dyDescent="0.35">
      <c r="A197" s="28"/>
    </row>
    <row r="198" spans="1:1" x14ac:dyDescent="0.35">
      <c r="A198" s="28"/>
    </row>
    <row r="199" spans="1:1" x14ac:dyDescent="0.35">
      <c r="A199" s="28"/>
    </row>
    <row r="200" spans="1:1" x14ac:dyDescent="0.35">
      <c r="A200" s="28"/>
    </row>
    <row r="201" spans="1:1" x14ac:dyDescent="0.35">
      <c r="A201" s="28"/>
    </row>
    <row r="202" spans="1:1" x14ac:dyDescent="0.35">
      <c r="A202" s="28"/>
    </row>
    <row r="203" spans="1:1" x14ac:dyDescent="0.35">
      <c r="A203" s="28"/>
    </row>
    <row r="204" spans="1:1" x14ac:dyDescent="0.35">
      <c r="A204" s="28"/>
    </row>
    <row r="205" spans="1:1" x14ac:dyDescent="0.35">
      <c r="A205" s="28"/>
    </row>
    <row r="206" spans="1:1" x14ac:dyDescent="0.35">
      <c r="A206" s="28"/>
    </row>
    <row r="207" spans="1:1" x14ac:dyDescent="0.35">
      <c r="A207" s="28"/>
    </row>
    <row r="208" spans="1:1" x14ac:dyDescent="0.35">
      <c r="A208" s="28"/>
    </row>
    <row r="209" spans="1:1" x14ac:dyDescent="0.35">
      <c r="A209" s="28"/>
    </row>
    <row r="210" spans="1:1" x14ac:dyDescent="0.35">
      <c r="A210" s="28"/>
    </row>
    <row r="211" spans="1:1" x14ac:dyDescent="0.35">
      <c r="A211" s="28"/>
    </row>
    <row r="212" spans="1:1" x14ac:dyDescent="0.35">
      <c r="A212" s="28"/>
    </row>
    <row r="213" spans="1:1" x14ac:dyDescent="0.35">
      <c r="A213" s="28"/>
    </row>
    <row r="214" spans="1:1" x14ac:dyDescent="0.35">
      <c r="A214" s="28"/>
    </row>
    <row r="215" spans="1:1" x14ac:dyDescent="0.35">
      <c r="A215" s="28"/>
    </row>
    <row r="216" spans="1:1" x14ac:dyDescent="0.35">
      <c r="A216" s="28"/>
    </row>
    <row r="217" spans="1:1" x14ac:dyDescent="0.35">
      <c r="A217" s="28"/>
    </row>
    <row r="218" spans="1:1" x14ac:dyDescent="0.35">
      <c r="A218" s="28"/>
    </row>
    <row r="219" spans="1:1" x14ac:dyDescent="0.35">
      <c r="A219" s="28"/>
    </row>
    <row r="220" spans="1:1" x14ac:dyDescent="0.35">
      <c r="A220" s="28"/>
    </row>
    <row r="221" spans="1:1" x14ac:dyDescent="0.35">
      <c r="A221" s="28"/>
    </row>
    <row r="222" spans="1:1" x14ac:dyDescent="0.35">
      <c r="A222" s="28"/>
    </row>
    <row r="223" spans="1:1" x14ac:dyDescent="0.35">
      <c r="A223" s="28"/>
    </row>
    <row r="224" spans="1:1" x14ac:dyDescent="0.35">
      <c r="A224" s="28"/>
    </row>
    <row r="225" spans="1:1" x14ac:dyDescent="0.35">
      <c r="A225" s="28"/>
    </row>
    <row r="226" spans="1:1" x14ac:dyDescent="0.35">
      <c r="A226" s="28"/>
    </row>
    <row r="227" spans="1:1" x14ac:dyDescent="0.35">
      <c r="A227" s="28"/>
    </row>
    <row r="228" spans="1:1" x14ac:dyDescent="0.35">
      <c r="A228" s="28"/>
    </row>
    <row r="229" spans="1:1" x14ac:dyDescent="0.35">
      <c r="A229" s="28"/>
    </row>
    <row r="230" spans="1:1" x14ac:dyDescent="0.35">
      <c r="A230" s="28"/>
    </row>
    <row r="231" spans="1:1" x14ac:dyDescent="0.35">
      <c r="A231" s="28"/>
    </row>
    <row r="232" spans="1:1" x14ac:dyDescent="0.35">
      <c r="A232" s="28"/>
    </row>
    <row r="233" spans="1:1" x14ac:dyDescent="0.35">
      <c r="A233" s="28"/>
    </row>
    <row r="234" spans="1:1" x14ac:dyDescent="0.35">
      <c r="A234" s="28"/>
    </row>
    <row r="235" spans="1:1" x14ac:dyDescent="0.35">
      <c r="A235" s="28"/>
    </row>
    <row r="236" spans="1:1" x14ac:dyDescent="0.35">
      <c r="A236" s="28"/>
    </row>
    <row r="237" spans="1:1" x14ac:dyDescent="0.35">
      <c r="A237" s="28"/>
    </row>
    <row r="238" spans="1:1" x14ac:dyDescent="0.35">
      <c r="A238" s="28"/>
    </row>
    <row r="239" spans="1:1" x14ac:dyDescent="0.35">
      <c r="A239" s="28"/>
    </row>
    <row r="240" spans="1:1" x14ac:dyDescent="0.35">
      <c r="A240" s="28"/>
    </row>
    <row r="241" spans="1:1" x14ac:dyDescent="0.35">
      <c r="A241" s="28"/>
    </row>
    <row r="242" spans="1:1" x14ac:dyDescent="0.35">
      <c r="A242" s="28"/>
    </row>
    <row r="243" spans="1:1" x14ac:dyDescent="0.35">
      <c r="A243" s="28"/>
    </row>
    <row r="244" spans="1:1" x14ac:dyDescent="0.35">
      <c r="A244" s="28"/>
    </row>
    <row r="245" spans="1:1" x14ac:dyDescent="0.35">
      <c r="A245" s="28"/>
    </row>
    <row r="246" spans="1:1" x14ac:dyDescent="0.35">
      <c r="A246" s="28"/>
    </row>
    <row r="247" spans="1:1" x14ac:dyDescent="0.35">
      <c r="A247" s="28"/>
    </row>
    <row r="248" spans="1:1" x14ac:dyDescent="0.35">
      <c r="A248" s="28"/>
    </row>
    <row r="249" spans="1:1" x14ac:dyDescent="0.35">
      <c r="A249" s="28"/>
    </row>
    <row r="250" spans="1:1" x14ac:dyDescent="0.35">
      <c r="A250" s="28"/>
    </row>
    <row r="251" spans="1:1" x14ac:dyDescent="0.35">
      <c r="A251" s="28"/>
    </row>
    <row r="252" spans="1:1" x14ac:dyDescent="0.35">
      <c r="A252" s="28"/>
    </row>
    <row r="253" spans="1:1" x14ac:dyDescent="0.35">
      <c r="A253" s="28"/>
    </row>
    <row r="254" spans="1:1" x14ac:dyDescent="0.35">
      <c r="A254" s="28"/>
    </row>
    <row r="255" spans="1:1" x14ac:dyDescent="0.35">
      <c r="A255" s="28"/>
    </row>
    <row r="256" spans="1:1" x14ac:dyDescent="0.35">
      <c r="A256" s="28"/>
    </row>
    <row r="257" spans="1:1" x14ac:dyDescent="0.35">
      <c r="A257" s="28"/>
    </row>
    <row r="258" spans="1:1" x14ac:dyDescent="0.35">
      <c r="A258" s="28"/>
    </row>
    <row r="259" spans="1:1" x14ac:dyDescent="0.35">
      <c r="A259" s="28"/>
    </row>
    <row r="260" spans="1:1" x14ac:dyDescent="0.35">
      <c r="A260" s="28"/>
    </row>
    <row r="261" spans="1:1" x14ac:dyDescent="0.35">
      <c r="A261" s="28"/>
    </row>
    <row r="262" spans="1:1" x14ac:dyDescent="0.35">
      <c r="A262" s="28"/>
    </row>
    <row r="263" spans="1:1" x14ac:dyDescent="0.35">
      <c r="A263" s="28"/>
    </row>
    <row r="264" spans="1:1" x14ac:dyDescent="0.35">
      <c r="A264" s="28"/>
    </row>
    <row r="265" spans="1:1" x14ac:dyDescent="0.35">
      <c r="A265" s="28"/>
    </row>
    <row r="266" spans="1:1" x14ac:dyDescent="0.35">
      <c r="A266" s="28"/>
    </row>
    <row r="267" spans="1:1" x14ac:dyDescent="0.35">
      <c r="A267" s="28"/>
    </row>
    <row r="268" spans="1:1" x14ac:dyDescent="0.35">
      <c r="A268" s="28"/>
    </row>
    <row r="269" spans="1:1" x14ac:dyDescent="0.35">
      <c r="A269" s="28"/>
    </row>
    <row r="270" spans="1:1" x14ac:dyDescent="0.35">
      <c r="A270" s="28"/>
    </row>
    <row r="271" spans="1:1" x14ac:dyDescent="0.35">
      <c r="A271" s="28"/>
    </row>
    <row r="272" spans="1:1" x14ac:dyDescent="0.35">
      <c r="A272" s="28"/>
    </row>
    <row r="273" spans="1:1" x14ac:dyDescent="0.35">
      <c r="A273" s="28"/>
    </row>
    <row r="274" spans="1:1" x14ac:dyDescent="0.35">
      <c r="A274" s="28"/>
    </row>
    <row r="275" spans="1:1" x14ac:dyDescent="0.35">
      <c r="A275" s="28"/>
    </row>
    <row r="276" spans="1:1" x14ac:dyDescent="0.35">
      <c r="A276" s="28"/>
    </row>
    <row r="277" spans="1:1" x14ac:dyDescent="0.35">
      <c r="A277" s="28"/>
    </row>
    <row r="278" spans="1:1" x14ac:dyDescent="0.35">
      <c r="A278" s="28"/>
    </row>
    <row r="279" spans="1:1" x14ac:dyDescent="0.35">
      <c r="A279" s="28"/>
    </row>
    <row r="280" spans="1:1" x14ac:dyDescent="0.35">
      <c r="A280" s="28"/>
    </row>
    <row r="281" spans="1:1" x14ac:dyDescent="0.35">
      <c r="A281" s="28"/>
    </row>
    <row r="282" spans="1:1" x14ac:dyDescent="0.35">
      <c r="A282" s="28"/>
    </row>
    <row r="283" spans="1:1" x14ac:dyDescent="0.35">
      <c r="A283" s="28"/>
    </row>
    <row r="284" spans="1:1" x14ac:dyDescent="0.35">
      <c r="A284" s="28"/>
    </row>
    <row r="285" spans="1:1" x14ac:dyDescent="0.35">
      <c r="A285" s="28"/>
    </row>
    <row r="286" spans="1:1" x14ac:dyDescent="0.35">
      <c r="A286" s="28"/>
    </row>
    <row r="287" spans="1:1" x14ac:dyDescent="0.35">
      <c r="A287" s="28"/>
    </row>
    <row r="288" spans="1:1" x14ac:dyDescent="0.35">
      <c r="A288" s="28"/>
    </row>
    <row r="289" spans="1:1" x14ac:dyDescent="0.35">
      <c r="A289" s="28"/>
    </row>
    <row r="290" spans="1:1" x14ac:dyDescent="0.35">
      <c r="A290" s="28"/>
    </row>
    <row r="291" spans="1:1" x14ac:dyDescent="0.35">
      <c r="A291" s="28"/>
    </row>
    <row r="292" spans="1:1" x14ac:dyDescent="0.35">
      <c r="A292" s="28"/>
    </row>
    <row r="293" spans="1:1" x14ac:dyDescent="0.35">
      <c r="A293" s="28"/>
    </row>
    <row r="294" spans="1:1" x14ac:dyDescent="0.35">
      <c r="A294" s="28"/>
    </row>
    <row r="295" spans="1:1" x14ac:dyDescent="0.35">
      <c r="A295" s="28"/>
    </row>
    <row r="296" spans="1:1" x14ac:dyDescent="0.35">
      <c r="A296" s="28"/>
    </row>
    <row r="297" spans="1:1" x14ac:dyDescent="0.35">
      <c r="A297" s="28"/>
    </row>
    <row r="298" spans="1:1" x14ac:dyDescent="0.35">
      <c r="A298" s="28"/>
    </row>
    <row r="299" spans="1:1" x14ac:dyDescent="0.35">
      <c r="A299" s="28"/>
    </row>
    <row r="300" spans="1:1" x14ac:dyDescent="0.35">
      <c r="A300" s="28"/>
    </row>
    <row r="301" spans="1:1" x14ac:dyDescent="0.35">
      <c r="A301" s="28"/>
    </row>
    <row r="302" spans="1:1" x14ac:dyDescent="0.35">
      <c r="A302" s="28"/>
    </row>
    <row r="303" spans="1:1" x14ac:dyDescent="0.35">
      <c r="A303" s="28"/>
    </row>
    <row r="304" spans="1:1" x14ac:dyDescent="0.35">
      <c r="A304" s="28"/>
    </row>
    <row r="305" spans="1:1" x14ac:dyDescent="0.35">
      <c r="A305" s="28"/>
    </row>
    <row r="306" spans="1:1" x14ac:dyDescent="0.35">
      <c r="A306" s="28"/>
    </row>
    <row r="307" spans="1:1" x14ac:dyDescent="0.35">
      <c r="A307" s="28"/>
    </row>
    <row r="308" spans="1:1" x14ac:dyDescent="0.35">
      <c r="A308" s="28"/>
    </row>
    <row r="309" spans="1:1" x14ac:dyDescent="0.35">
      <c r="A309" s="28"/>
    </row>
    <row r="310" spans="1:1" x14ac:dyDescent="0.35">
      <c r="A310" s="28"/>
    </row>
    <row r="311" spans="1:1" x14ac:dyDescent="0.35">
      <c r="A311" s="28"/>
    </row>
    <row r="312" spans="1:1" x14ac:dyDescent="0.35">
      <c r="A312" s="28"/>
    </row>
    <row r="313" spans="1:1" x14ac:dyDescent="0.35">
      <c r="A313" s="28"/>
    </row>
    <row r="314" spans="1:1" x14ac:dyDescent="0.35">
      <c r="A314" s="28"/>
    </row>
    <row r="315" spans="1:1" x14ac:dyDescent="0.35">
      <c r="A315" s="28"/>
    </row>
    <row r="316" spans="1:1" x14ac:dyDescent="0.35">
      <c r="A316" s="28"/>
    </row>
    <row r="317" spans="1:1" x14ac:dyDescent="0.35">
      <c r="A317" s="28"/>
    </row>
    <row r="318" spans="1:1" x14ac:dyDescent="0.35">
      <c r="A318" s="28"/>
    </row>
    <row r="319" spans="1:1" x14ac:dyDescent="0.35">
      <c r="A319" s="28"/>
    </row>
    <row r="320" spans="1:1" x14ac:dyDescent="0.35">
      <c r="A320" s="28"/>
    </row>
    <row r="321" spans="1:1" x14ac:dyDescent="0.35">
      <c r="A321" s="28"/>
    </row>
    <row r="322" spans="1:1" x14ac:dyDescent="0.35">
      <c r="A322" s="28"/>
    </row>
    <row r="323" spans="1:1" x14ac:dyDescent="0.35">
      <c r="A323" s="28"/>
    </row>
    <row r="324" spans="1:1" x14ac:dyDescent="0.35">
      <c r="A324" s="28"/>
    </row>
    <row r="325" spans="1:1" x14ac:dyDescent="0.35">
      <c r="A325" s="28"/>
    </row>
    <row r="326" spans="1:1" x14ac:dyDescent="0.35">
      <c r="A326" s="28"/>
    </row>
    <row r="327" spans="1:1" x14ac:dyDescent="0.35">
      <c r="A327" s="28"/>
    </row>
    <row r="328" spans="1:1" x14ac:dyDescent="0.35">
      <c r="A328" s="28"/>
    </row>
    <row r="329" spans="1:1" x14ac:dyDescent="0.35">
      <c r="A329" s="28"/>
    </row>
    <row r="330" spans="1:1" x14ac:dyDescent="0.35">
      <c r="A330" s="28"/>
    </row>
    <row r="331" spans="1:1" x14ac:dyDescent="0.35">
      <c r="A331" s="28"/>
    </row>
    <row r="332" spans="1:1" x14ac:dyDescent="0.35">
      <c r="A332" s="28"/>
    </row>
    <row r="333" spans="1:1" x14ac:dyDescent="0.35">
      <c r="A333" s="28"/>
    </row>
    <row r="334" spans="1:1" x14ac:dyDescent="0.35">
      <c r="A334" s="28"/>
    </row>
    <row r="335" spans="1:1" x14ac:dyDescent="0.35">
      <c r="A335" s="28"/>
    </row>
    <row r="336" spans="1:1" x14ac:dyDescent="0.35">
      <c r="A336" s="28"/>
    </row>
    <row r="337" spans="1:1" x14ac:dyDescent="0.35">
      <c r="A337" s="28"/>
    </row>
    <row r="338" spans="1:1" x14ac:dyDescent="0.35">
      <c r="A338" s="28"/>
    </row>
    <row r="339" spans="1:1" x14ac:dyDescent="0.35">
      <c r="A339" s="28"/>
    </row>
    <row r="340" spans="1:1" x14ac:dyDescent="0.35">
      <c r="A340" s="28"/>
    </row>
    <row r="341" spans="1:1" x14ac:dyDescent="0.35">
      <c r="A341" s="28"/>
    </row>
    <row r="342" spans="1:1" x14ac:dyDescent="0.35">
      <c r="A342" s="28"/>
    </row>
    <row r="343" spans="1:1" x14ac:dyDescent="0.35">
      <c r="A343" s="28"/>
    </row>
    <row r="344" spans="1:1" x14ac:dyDescent="0.35">
      <c r="A344" s="28"/>
    </row>
    <row r="345" spans="1:1" x14ac:dyDescent="0.35">
      <c r="A345" s="28"/>
    </row>
    <row r="346" spans="1:1" x14ac:dyDescent="0.35">
      <c r="A346" s="28"/>
    </row>
    <row r="347" spans="1:1" x14ac:dyDescent="0.35">
      <c r="A347" s="28"/>
    </row>
    <row r="348" spans="1:1" x14ac:dyDescent="0.35">
      <c r="A348" s="28"/>
    </row>
    <row r="349" spans="1:1" x14ac:dyDescent="0.35">
      <c r="A349" s="28"/>
    </row>
    <row r="350" spans="1:1" x14ac:dyDescent="0.35">
      <c r="A350" s="28"/>
    </row>
    <row r="351" spans="1:1" x14ac:dyDescent="0.35">
      <c r="A351" s="28"/>
    </row>
    <row r="352" spans="1:1" x14ac:dyDescent="0.35">
      <c r="A352" s="28"/>
    </row>
    <row r="353" spans="1:1" x14ac:dyDescent="0.35">
      <c r="A353" s="28"/>
    </row>
    <row r="354" spans="1:1" x14ac:dyDescent="0.35">
      <c r="A354" s="28"/>
    </row>
    <row r="355" spans="1:1" x14ac:dyDescent="0.35">
      <c r="A355" s="28"/>
    </row>
    <row r="356" spans="1:1" x14ac:dyDescent="0.35">
      <c r="A356" s="28"/>
    </row>
    <row r="357" spans="1:1" x14ac:dyDescent="0.35">
      <c r="A357" s="28"/>
    </row>
    <row r="358" spans="1:1" x14ac:dyDescent="0.35">
      <c r="A358" s="28"/>
    </row>
    <row r="359" spans="1:1" x14ac:dyDescent="0.35">
      <c r="A359" s="28"/>
    </row>
    <row r="360" spans="1:1" x14ac:dyDescent="0.35">
      <c r="A360" s="28"/>
    </row>
    <row r="361" spans="1:1" x14ac:dyDescent="0.35">
      <c r="A361" s="28"/>
    </row>
    <row r="362" spans="1:1" x14ac:dyDescent="0.35">
      <c r="A362" s="28"/>
    </row>
    <row r="363" spans="1:1" x14ac:dyDescent="0.35">
      <c r="A363" s="28"/>
    </row>
    <row r="364" spans="1:1" x14ac:dyDescent="0.35">
      <c r="A364" s="28"/>
    </row>
    <row r="365" spans="1:1" x14ac:dyDescent="0.35">
      <c r="A365" s="28"/>
    </row>
    <row r="366" spans="1:1" x14ac:dyDescent="0.35">
      <c r="A366" s="28"/>
    </row>
    <row r="367" spans="1:1" x14ac:dyDescent="0.35">
      <c r="A367" s="28"/>
    </row>
    <row r="368" spans="1:1" x14ac:dyDescent="0.35">
      <c r="A368" s="28"/>
    </row>
    <row r="369" spans="1:1" x14ac:dyDescent="0.35">
      <c r="A369" s="28"/>
    </row>
    <row r="370" spans="1:1" x14ac:dyDescent="0.35">
      <c r="A370" s="28"/>
    </row>
    <row r="371" spans="1:1" x14ac:dyDescent="0.35">
      <c r="A371" s="28"/>
    </row>
    <row r="372" spans="1:1" x14ac:dyDescent="0.35">
      <c r="A372" s="28"/>
    </row>
    <row r="373" spans="1:1" x14ac:dyDescent="0.35">
      <c r="A373" s="28"/>
    </row>
    <row r="374" spans="1:1" x14ac:dyDescent="0.35">
      <c r="A374" s="28"/>
    </row>
    <row r="375" spans="1:1" x14ac:dyDescent="0.35">
      <c r="A375" s="28"/>
    </row>
    <row r="376" spans="1:1" x14ac:dyDescent="0.35">
      <c r="A376" s="28"/>
    </row>
    <row r="377" spans="1:1" x14ac:dyDescent="0.35">
      <c r="A377" s="28"/>
    </row>
    <row r="378" spans="1:1" x14ac:dyDescent="0.35">
      <c r="A378" s="28"/>
    </row>
    <row r="379" spans="1:1" x14ac:dyDescent="0.35">
      <c r="A379" s="28"/>
    </row>
    <row r="380" spans="1:1" x14ac:dyDescent="0.35">
      <c r="A380" s="28"/>
    </row>
    <row r="381" spans="1:1" x14ac:dyDescent="0.35">
      <c r="A381" s="28"/>
    </row>
    <row r="382" spans="1:1" x14ac:dyDescent="0.35">
      <c r="A382" s="28"/>
    </row>
    <row r="383" spans="1:1" x14ac:dyDescent="0.35">
      <c r="A383" s="28"/>
    </row>
    <row r="384" spans="1:1" x14ac:dyDescent="0.35">
      <c r="A384" s="28"/>
    </row>
    <row r="385" spans="1:1" x14ac:dyDescent="0.35">
      <c r="A385" s="28"/>
    </row>
    <row r="386" spans="1:1" x14ac:dyDescent="0.35">
      <c r="A386" s="28"/>
    </row>
    <row r="387" spans="1:1" x14ac:dyDescent="0.35">
      <c r="A387" s="28"/>
    </row>
    <row r="388" spans="1:1" x14ac:dyDescent="0.35">
      <c r="A388" s="28"/>
    </row>
    <row r="389" spans="1:1" x14ac:dyDescent="0.35">
      <c r="A389" s="28"/>
    </row>
    <row r="390" spans="1:1" x14ac:dyDescent="0.35">
      <c r="A390" s="28"/>
    </row>
    <row r="391" spans="1:1" x14ac:dyDescent="0.35">
      <c r="A391" s="28"/>
    </row>
    <row r="392" spans="1:1" x14ac:dyDescent="0.35">
      <c r="A392" s="28"/>
    </row>
    <row r="393" spans="1:1" x14ac:dyDescent="0.35">
      <c r="A393" s="28"/>
    </row>
    <row r="394" spans="1:1" x14ac:dyDescent="0.35">
      <c r="A394" s="28"/>
    </row>
    <row r="395" spans="1:1" x14ac:dyDescent="0.35">
      <c r="A395" s="28"/>
    </row>
    <row r="396" spans="1:1" x14ac:dyDescent="0.35">
      <c r="A396" s="28"/>
    </row>
    <row r="397" spans="1:1" x14ac:dyDescent="0.35">
      <c r="A397" s="28"/>
    </row>
    <row r="398" spans="1:1" x14ac:dyDescent="0.35">
      <c r="A398" s="28"/>
    </row>
    <row r="399" spans="1:1" x14ac:dyDescent="0.35">
      <c r="A399" s="28"/>
    </row>
    <row r="400" spans="1:1" x14ac:dyDescent="0.35">
      <c r="A400" s="28"/>
    </row>
    <row r="401" spans="1:1" x14ac:dyDescent="0.35">
      <c r="A401" s="28"/>
    </row>
    <row r="402" spans="1:1" x14ac:dyDescent="0.35">
      <c r="A402" s="28"/>
    </row>
    <row r="403" spans="1:1" x14ac:dyDescent="0.35">
      <c r="A403" s="28"/>
    </row>
    <row r="404" spans="1:1" x14ac:dyDescent="0.35">
      <c r="A404" s="28"/>
    </row>
    <row r="405" spans="1:1" x14ac:dyDescent="0.35">
      <c r="A405" s="28"/>
    </row>
    <row r="406" spans="1:1" x14ac:dyDescent="0.35">
      <c r="A406" s="28"/>
    </row>
    <row r="407" spans="1:1" x14ac:dyDescent="0.35">
      <c r="A407" s="28"/>
    </row>
    <row r="408" spans="1:1" x14ac:dyDescent="0.35">
      <c r="A408" s="28"/>
    </row>
    <row r="409" spans="1:1" x14ac:dyDescent="0.35">
      <c r="A409" s="28"/>
    </row>
    <row r="410" spans="1:1" x14ac:dyDescent="0.35">
      <c r="A410" s="28"/>
    </row>
    <row r="411" spans="1:1" x14ac:dyDescent="0.35">
      <c r="A411" s="28"/>
    </row>
    <row r="412" spans="1:1" x14ac:dyDescent="0.35">
      <c r="A412" s="28"/>
    </row>
    <row r="413" spans="1:1" x14ac:dyDescent="0.35">
      <c r="A413" s="28"/>
    </row>
    <row r="414" spans="1:1" x14ac:dyDescent="0.35">
      <c r="A414" s="28"/>
    </row>
    <row r="415" spans="1:1" x14ac:dyDescent="0.35">
      <c r="A415" s="28"/>
    </row>
    <row r="416" spans="1:1" x14ac:dyDescent="0.35">
      <c r="A416" s="28"/>
    </row>
    <row r="417" spans="1:1" x14ac:dyDescent="0.35">
      <c r="A417" s="28"/>
    </row>
    <row r="418" spans="1:1" x14ac:dyDescent="0.35">
      <c r="A418" s="28"/>
    </row>
    <row r="419" spans="1:1" x14ac:dyDescent="0.35">
      <c r="A419" s="28"/>
    </row>
    <row r="420" spans="1:1" x14ac:dyDescent="0.35">
      <c r="A420" s="28"/>
    </row>
    <row r="421" spans="1:1" x14ac:dyDescent="0.35">
      <c r="A421" s="28"/>
    </row>
    <row r="422" spans="1:1" x14ac:dyDescent="0.35">
      <c r="A422" s="28"/>
    </row>
    <row r="423" spans="1:1" x14ac:dyDescent="0.35">
      <c r="A423" s="28"/>
    </row>
    <row r="424" spans="1:1" x14ac:dyDescent="0.35">
      <c r="A424" s="28"/>
    </row>
    <row r="425" spans="1:1" x14ac:dyDescent="0.35">
      <c r="A425" s="28"/>
    </row>
    <row r="426" spans="1:1" x14ac:dyDescent="0.35">
      <c r="A426" s="28"/>
    </row>
    <row r="427" spans="1:1" x14ac:dyDescent="0.35">
      <c r="A427" s="28"/>
    </row>
    <row r="428" spans="1:1" x14ac:dyDescent="0.35">
      <c r="A428" s="28"/>
    </row>
    <row r="429" spans="1:1" x14ac:dyDescent="0.35">
      <c r="A429" s="28"/>
    </row>
    <row r="430" spans="1:1" x14ac:dyDescent="0.35">
      <c r="A430" s="28"/>
    </row>
    <row r="431" spans="1:1" x14ac:dyDescent="0.35">
      <c r="A431" s="28"/>
    </row>
    <row r="432" spans="1:1" x14ac:dyDescent="0.35">
      <c r="A432" s="28"/>
    </row>
    <row r="433" spans="1:1" x14ac:dyDescent="0.35">
      <c r="A433" s="28"/>
    </row>
    <row r="434" spans="1:1" x14ac:dyDescent="0.35">
      <c r="A434" s="28"/>
    </row>
    <row r="435" spans="1:1" x14ac:dyDescent="0.35">
      <c r="A435" s="28"/>
    </row>
    <row r="436" spans="1:1" x14ac:dyDescent="0.35">
      <c r="A436" s="28"/>
    </row>
    <row r="437" spans="1:1" x14ac:dyDescent="0.35">
      <c r="A437" s="28"/>
    </row>
    <row r="438" spans="1:1" x14ac:dyDescent="0.35">
      <c r="A438" s="28"/>
    </row>
    <row r="439" spans="1:1" x14ac:dyDescent="0.35">
      <c r="A439" s="28"/>
    </row>
    <row r="440" spans="1:1" x14ac:dyDescent="0.35">
      <c r="A440" s="28"/>
    </row>
    <row r="441" spans="1:1" x14ac:dyDescent="0.35">
      <c r="A441" s="28"/>
    </row>
    <row r="442" spans="1:1" x14ac:dyDescent="0.35">
      <c r="A442" s="28"/>
    </row>
    <row r="443" spans="1:1" x14ac:dyDescent="0.35">
      <c r="A443" s="28"/>
    </row>
    <row r="444" spans="1:1" x14ac:dyDescent="0.35">
      <c r="A444" s="28"/>
    </row>
    <row r="445" spans="1:1" x14ac:dyDescent="0.35">
      <c r="A445" s="28"/>
    </row>
    <row r="446" spans="1:1" x14ac:dyDescent="0.35">
      <c r="A446" s="28"/>
    </row>
    <row r="447" spans="1:1" x14ac:dyDescent="0.35">
      <c r="A447" s="28"/>
    </row>
    <row r="448" spans="1:1" x14ac:dyDescent="0.35">
      <c r="A448" s="28"/>
    </row>
    <row r="449" spans="1:1" x14ac:dyDescent="0.35">
      <c r="A449" s="28"/>
    </row>
    <row r="450" spans="1:1" x14ac:dyDescent="0.35">
      <c r="A450" s="28"/>
    </row>
    <row r="451" spans="1:1" x14ac:dyDescent="0.35">
      <c r="A451" s="28"/>
    </row>
    <row r="452" spans="1:1" x14ac:dyDescent="0.35">
      <c r="A452" s="28"/>
    </row>
    <row r="453" spans="1:1" x14ac:dyDescent="0.35">
      <c r="A453" s="28"/>
    </row>
    <row r="454" spans="1:1" x14ac:dyDescent="0.35">
      <c r="A454" s="28"/>
    </row>
    <row r="455" spans="1:1" x14ac:dyDescent="0.35">
      <c r="A455" s="28"/>
    </row>
    <row r="456" spans="1:1" x14ac:dyDescent="0.35">
      <c r="A456" s="28"/>
    </row>
    <row r="457" spans="1:1" x14ac:dyDescent="0.35">
      <c r="A457" s="28"/>
    </row>
    <row r="458" spans="1:1" x14ac:dyDescent="0.35">
      <c r="A458" s="28"/>
    </row>
    <row r="459" spans="1:1" x14ac:dyDescent="0.35">
      <c r="A459" s="28"/>
    </row>
    <row r="460" spans="1:1" x14ac:dyDescent="0.35">
      <c r="A460" s="28"/>
    </row>
    <row r="461" spans="1:1" x14ac:dyDescent="0.35">
      <c r="A461" s="28"/>
    </row>
    <row r="462" spans="1:1" x14ac:dyDescent="0.35">
      <c r="A462" s="28"/>
    </row>
    <row r="463" spans="1:1" x14ac:dyDescent="0.35">
      <c r="A463" s="28"/>
    </row>
    <row r="464" spans="1:1" x14ac:dyDescent="0.35">
      <c r="A464" s="28"/>
    </row>
    <row r="465" spans="1:1" x14ac:dyDescent="0.35">
      <c r="A465" s="28"/>
    </row>
    <row r="466" spans="1:1" x14ac:dyDescent="0.35">
      <c r="A466" s="28"/>
    </row>
    <row r="467" spans="1:1" x14ac:dyDescent="0.35">
      <c r="A467" s="28"/>
    </row>
    <row r="468" spans="1:1" x14ac:dyDescent="0.35">
      <c r="A468" s="28"/>
    </row>
    <row r="469" spans="1:1" x14ac:dyDescent="0.35">
      <c r="A469" s="28"/>
    </row>
    <row r="470" spans="1:1" x14ac:dyDescent="0.35">
      <c r="A470" s="28"/>
    </row>
    <row r="471" spans="1:1" x14ac:dyDescent="0.35">
      <c r="A471" s="28"/>
    </row>
    <row r="472" spans="1:1" x14ac:dyDescent="0.35">
      <c r="A472" s="28"/>
    </row>
    <row r="473" spans="1:1" x14ac:dyDescent="0.35">
      <c r="A473" s="28"/>
    </row>
    <row r="474" spans="1:1" x14ac:dyDescent="0.35">
      <c r="A474" s="28"/>
    </row>
    <row r="475" spans="1:1" x14ac:dyDescent="0.35">
      <c r="A475" s="28"/>
    </row>
    <row r="476" spans="1:1" x14ac:dyDescent="0.35">
      <c r="A476" s="28"/>
    </row>
    <row r="477" spans="1:1" x14ac:dyDescent="0.35">
      <c r="A477" s="28"/>
    </row>
    <row r="478" spans="1:1" x14ac:dyDescent="0.35">
      <c r="A478" s="28"/>
    </row>
    <row r="479" spans="1:1" x14ac:dyDescent="0.35">
      <c r="A479" s="28"/>
    </row>
    <row r="480" spans="1:1" x14ac:dyDescent="0.35">
      <c r="A480" s="28"/>
    </row>
    <row r="481" spans="1:1" x14ac:dyDescent="0.35">
      <c r="A481" s="28"/>
    </row>
    <row r="482" spans="1:1" x14ac:dyDescent="0.35">
      <c r="A482" s="28"/>
    </row>
    <row r="483" spans="1:1" x14ac:dyDescent="0.35">
      <c r="A483" s="28"/>
    </row>
    <row r="484" spans="1:1" x14ac:dyDescent="0.35">
      <c r="A484" s="28"/>
    </row>
    <row r="485" spans="1:1" x14ac:dyDescent="0.35">
      <c r="A485" s="28"/>
    </row>
    <row r="486" spans="1:1" x14ac:dyDescent="0.35">
      <c r="A486" s="28"/>
    </row>
    <row r="487" spans="1:1" x14ac:dyDescent="0.35">
      <c r="A487" s="28"/>
    </row>
    <row r="488" spans="1:1" x14ac:dyDescent="0.35">
      <c r="A488" s="28"/>
    </row>
    <row r="489" spans="1:1" x14ac:dyDescent="0.35">
      <c r="A489" s="28"/>
    </row>
    <row r="490" spans="1:1" x14ac:dyDescent="0.35">
      <c r="A490" s="28"/>
    </row>
    <row r="491" spans="1:1" x14ac:dyDescent="0.35">
      <c r="A491" s="28"/>
    </row>
    <row r="492" spans="1:1" x14ac:dyDescent="0.35">
      <c r="A492" s="28"/>
    </row>
    <row r="493" spans="1:1" x14ac:dyDescent="0.35">
      <c r="A493" s="28"/>
    </row>
    <row r="494" spans="1:1" x14ac:dyDescent="0.35">
      <c r="A494" s="28"/>
    </row>
    <row r="495" spans="1:1" x14ac:dyDescent="0.35">
      <c r="A495" s="28"/>
    </row>
    <row r="496" spans="1:1" x14ac:dyDescent="0.35">
      <c r="A496" s="28"/>
    </row>
    <row r="497" spans="1:1" x14ac:dyDescent="0.35">
      <c r="A497" s="28"/>
    </row>
    <row r="498" spans="1:1" x14ac:dyDescent="0.35">
      <c r="A498" s="28"/>
    </row>
    <row r="499" spans="1:1" x14ac:dyDescent="0.35">
      <c r="A499" s="28"/>
    </row>
    <row r="500" spans="1:1" x14ac:dyDescent="0.35">
      <c r="A500" s="28"/>
    </row>
    <row r="501" spans="1:1" x14ac:dyDescent="0.35">
      <c r="A501" s="28"/>
    </row>
    <row r="502" spans="1:1" x14ac:dyDescent="0.35">
      <c r="A502" s="28"/>
    </row>
    <row r="503" spans="1:1" x14ac:dyDescent="0.35">
      <c r="A503" s="28"/>
    </row>
    <row r="504" spans="1:1" x14ac:dyDescent="0.35">
      <c r="A504" s="28"/>
    </row>
    <row r="505" spans="1:1" x14ac:dyDescent="0.35">
      <c r="A505" s="28"/>
    </row>
    <row r="506" spans="1:1" x14ac:dyDescent="0.35">
      <c r="A506" s="28"/>
    </row>
    <row r="507" spans="1:1" x14ac:dyDescent="0.35">
      <c r="A507" s="28"/>
    </row>
    <row r="508" spans="1:1" x14ac:dyDescent="0.35">
      <c r="A508" s="28"/>
    </row>
    <row r="509" spans="1:1" x14ac:dyDescent="0.35">
      <c r="A509" s="28"/>
    </row>
    <row r="510" spans="1:1" x14ac:dyDescent="0.35">
      <c r="A510" s="28"/>
    </row>
    <row r="511" spans="1:1" x14ac:dyDescent="0.35">
      <c r="A511" s="28"/>
    </row>
    <row r="512" spans="1:1" x14ac:dyDescent="0.35">
      <c r="A512" s="28"/>
    </row>
    <row r="513" spans="1:1" x14ac:dyDescent="0.35">
      <c r="A513" s="28"/>
    </row>
    <row r="514" spans="1:1" x14ac:dyDescent="0.35">
      <c r="A514" s="28"/>
    </row>
    <row r="515" spans="1:1" x14ac:dyDescent="0.35">
      <c r="A515" s="28"/>
    </row>
    <row r="516" spans="1:1" x14ac:dyDescent="0.35">
      <c r="A516" s="28"/>
    </row>
    <row r="517" spans="1:1" x14ac:dyDescent="0.35">
      <c r="A517" s="28"/>
    </row>
    <row r="518" spans="1:1" x14ac:dyDescent="0.35">
      <c r="A518" s="28"/>
    </row>
    <row r="519" spans="1:1" x14ac:dyDescent="0.35">
      <c r="A519" s="28"/>
    </row>
    <row r="520" spans="1:1" x14ac:dyDescent="0.35">
      <c r="A520" s="28"/>
    </row>
    <row r="521" spans="1:1" x14ac:dyDescent="0.35">
      <c r="A521" s="28"/>
    </row>
    <row r="522" spans="1:1" x14ac:dyDescent="0.35">
      <c r="A522" s="28"/>
    </row>
    <row r="523" spans="1:1" x14ac:dyDescent="0.35">
      <c r="A523" s="28"/>
    </row>
    <row r="524" spans="1:1" x14ac:dyDescent="0.35">
      <c r="A524" s="28"/>
    </row>
    <row r="525" spans="1:1" x14ac:dyDescent="0.35">
      <c r="A525" s="28"/>
    </row>
    <row r="526" spans="1:1" x14ac:dyDescent="0.35">
      <c r="A526" s="28"/>
    </row>
    <row r="527" spans="1:1" x14ac:dyDescent="0.35">
      <c r="A527" s="28"/>
    </row>
    <row r="528" spans="1:1" x14ac:dyDescent="0.35">
      <c r="A528" s="28"/>
    </row>
    <row r="529" spans="1:1" x14ac:dyDescent="0.35">
      <c r="A529" s="28"/>
    </row>
    <row r="530" spans="1:1" x14ac:dyDescent="0.35">
      <c r="A530" s="28"/>
    </row>
    <row r="531" spans="1:1" x14ac:dyDescent="0.35">
      <c r="A531" s="28"/>
    </row>
    <row r="532" spans="1:1" x14ac:dyDescent="0.35">
      <c r="A532" s="28"/>
    </row>
    <row r="533" spans="1:1" x14ac:dyDescent="0.35">
      <c r="A533" s="28"/>
    </row>
    <row r="534" spans="1:1" x14ac:dyDescent="0.35">
      <c r="A534" s="28"/>
    </row>
    <row r="535" spans="1:1" x14ac:dyDescent="0.35">
      <c r="A535" s="28"/>
    </row>
    <row r="536" spans="1:1" x14ac:dyDescent="0.35">
      <c r="A536" s="28"/>
    </row>
    <row r="537" spans="1:1" x14ac:dyDescent="0.35">
      <c r="A537" s="28"/>
    </row>
    <row r="538" spans="1:1" x14ac:dyDescent="0.35">
      <c r="A538" s="28"/>
    </row>
    <row r="539" spans="1:1" x14ac:dyDescent="0.35">
      <c r="A539" s="28"/>
    </row>
    <row r="540" spans="1:1" x14ac:dyDescent="0.35">
      <c r="A540" s="28"/>
    </row>
    <row r="541" spans="1:1" x14ac:dyDescent="0.35">
      <c r="A541" s="28"/>
    </row>
    <row r="542" spans="1:1" x14ac:dyDescent="0.35">
      <c r="A542" s="28"/>
    </row>
    <row r="543" spans="1:1" x14ac:dyDescent="0.35">
      <c r="A543" s="28"/>
    </row>
    <row r="544" spans="1:1" x14ac:dyDescent="0.35">
      <c r="A544" s="28"/>
    </row>
    <row r="545" spans="1:1" x14ac:dyDescent="0.35">
      <c r="A545" s="28"/>
    </row>
    <row r="546" spans="1:1" x14ac:dyDescent="0.35">
      <c r="A546" s="28"/>
    </row>
    <row r="547" spans="1:1" x14ac:dyDescent="0.35">
      <c r="A547" s="28"/>
    </row>
    <row r="548" spans="1:1" x14ac:dyDescent="0.35">
      <c r="A548" s="28"/>
    </row>
    <row r="549" spans="1:1" x14ac:dyDescent="0.35">
      <c r="A549" s="28"/>
    </row>
    <row r="550" spans="1:1" x14ac:dyDescent="0.35">
      <c r="A550" s="28"/>
    </row>
    <row r="551" spans="1:1" x14ac:dyDescent="0.35">
      <c r="A551" s="28"/>
    </row>
    <row r="552" spans="1:1" x14ac:dyDescent="0.35">
      <c r="A552" s="28"/>
    </row>
    <row r="553" spans="1:1" x14ac:dyDescent="0.35">
      <c r="A553" s="28"/>
    </row>
    <row r="554" spans="1:1" x14ac:dyDescent="0.35">
      <c r="A554" s="28"/>
    </row>
    <row r="555" spans="1:1" x14ac:dyDescent="0.35">
      <c r="A555" s="28"/>
    </row>
    <row r="556" spans="1:1" x14ac:dyDescent="0.35">
      <c r="A556" s="28"/>
    </row>
    <row r="557" spans="1:1" x14ac:dyDescent="0.35">
      <c r="A557" s="28"/>
    </row>
    <row r="558" spans="1:1" x14ac:dyDescent="0.35">
      <c r="A558" s="28"/>
    </row>
    <row r="559" spans="1:1" x14ac:dyDescent="0.35">
      <c r="A559" s="28"/>
    </row>
    <row r="560" spans="1:1" x14ac:dyDescent="0.35">
      <c r="A560" s="28"/>
    </row>
    <row r="561" spans="1:1" x14ac:dyDescent="0.35">
      <c r="A561" s="28"/>
    </row>
    <row r="562" spans="1:1" x14ac:dyDescent="0.35">
      <c r="A562" s="28"/>
    </row>
    <row r="563" spans="1:1" x14ac:dyDescent="0.35">
      <c r="A563" s="28"/>
    </row>
    <row r="564" spans="1:1" x14ac:dyDescent="0.35">
      <c r="A564" s="28"/>
    </row>
    <row r="565" spans="1:1" x14ac:dyDescent="0.35">
      <c r="A565" s="28"/>
    </row>
    <row r="566" spans="1:1" x14ac:dyDescent="0.35">
      <c r="A566" s="28"/>
    </row>
    <row r="567" spans="1:1" x14ac:dyDescent="0.35">
      <c r="A567" s="28"/>
    </row>
    <row r="568" spans="1:1" x14ac:dyDescent="0.35">
      <c r="A568" s="28"/>
    </row>
    <row r="569" spans="1:1" x14ac:dyDescent="0.35">
      <c r="A569" s="28"/>
    </row>
    <row r="570" spans="1:1" x14ac:dyDescent="0.35">
      <c r="A570" s="28"/>
    </row>
    <row r="571" spans="1:1" x14ac:dyDescent="0.35">
      <c r="A571" s="28"/>
    </row>
    <row r="572" spans="1:1" x14ac:dyDescent="0.35">
      <c r="A572" s="28"/>
    </row>
    <row r="573" spans="1:1" x14ac:dyDescent="0.35">
      <c r="A573" s="28"/>
    </row>
    <row r="574" spans="1:1" x14ac:dyDescent="0.35">
      <c r="A574" s="28"/>
    </row>
    <row r="575" spans="1:1" x14ac:dyDescent="0.35">
      <c r="A575" s="28"/>
    </row>
    <row r="576" spans="1:1" x14ac:dyDescent="0.35">
      <c r="A576" s="28"/>
    </row>
    <row r="577" spans="1:1" x14ac:dyDescent="0.35">
      <c r="A577" s="28"/>
    </row>
    <row r="578" spans="1:1" x14ac:dyDescent="0.35">
      <c r="A578" s="28"/>
    </row>
    <row r="579" spans="1:1" x14ac:dyDescent="0.35">
      <c r="A579" s="28"/>
    </row>
    <row r="580" spans="1:1" x14ac:dyDescent="0.35">
      <c r="A580" s="28"/>
    </row>
    <row r="581" spans="1:1" x14ac:dyDescent="0.35">
      <c r="A581" s="28"/>
    </row>
    <row r="582" spans="1:1" x14ac:dyDescent="0.35">
      <c r="A582" s="28"/>
    </row>
    <row r="583" spans="1:1" x14ac:dyDescent="0.35">
      <c r="A583" s="28"/>
    </row>
    <row r="584" spans="1:1" x14ac:dyDescent="0.35">
      <c r="A584" s="28"/>
    </row>
    <row r="585" spans="1:1" x14ac:dyDescent="0.35">
      <c r="A585" s="28"/>
    </row>
    <row r="586" spans="1:1" x14ac:dyDescent="0.35">
      <c r="A586" s="28"/>
    </row>
    <row r="587" spans="1:1" x14ac:dyDescent="0.35">
      <c r="A587" s="28"/>
    </row>
    <row r="588" spans="1:1" x14ac:dyDescent="0.35">
      <c r="A588" s="28"/>
    </row>
    <row r="589" spans="1:1" x14ac:dyDescent="0.35">
      <c r="A589" s="28"/>
    </row>
    <row r="590" spans="1:1" x14ac:dyDescent="0.35">
      <c r="A590" s="28"/>
    </row>
    <row r="591" spans="1:1" x14ac:dyDescent="0.35">
      <c r="A591" s="28"/>
    </row>
    <row r="592" spans="1:1" x14ac:dyDescent="0.35">
      <c r="A592" s="28"/>
    </row>
    <row r="593" spans="1:1" x14ac:dyDescent="0.35">
      <c r="A593" s="28"/>
    </row>
    <row r="594" spans="1:1" x14ac:dyDescent="0.35">
      <c r="A594" s="28"/>
    </row>
    <row r="595" spans="1:1" x14ac:dyDescent="0.35">
      <c r="A595" s="28"/>
    </row>
    <row r="596" spans="1:1" x14ac:dyDescent="0.35">
      <c r="A596" s="28"/>
    </row>
    <row r="597" spans="1:1" x14ac:dyDescent="0.35">
      <c r="A597" s="28"/>
    </row>
    <row r="598" spans="1:1" x14ac:dyDescent="0.35">
      <c r="A598" s="28"/>
    </row>
    <row r="599" spans="1:1" x14ac:dyDescent="0.35">
      <c r="A599" s="28"/>
    </row>
    <row r="600" spans="1:1" x14ac:dyDescent="0.35">
      <c r="A600" s="28"/>
    </row>
    <row r="601" spans="1:1" x14ac:dyDescent="0.35">
      <c r="A601" s="28"/>
    </row>
    <row r="602" spans="1:1" x14ac:dyDescent="0.35">
      <c r="A602" s="28"/>
    </row>
    <row r="603" spans="1:1" x14ac:dyDescent="0.35">
      <c r="A603" s="28"/>
    </row>
    <row r="604" spans="1:1" x14ac:dyDescent="0.35">
      <c r="A604" s="28"/>
    </row>
    <row r="605" spans="1:1" x14ac:dyDescent="0.35">
      <c r="A605" s="28"/>
    </row>
    <row r="606" spans="1:1" x14ac:dyDescent="0.35">
      <c r="A606" s="28"/>
    </row>
    <row r="607" spans="1:1" x14ac:dyDescent="0.35">
      <c r="A607" s="28"/>
    </row>
    <row r="608" spans="1:1" x14ac:dyDescent="0.35">
      <c r="A608" s="28"/>
    </row>
    <row r="609" spans="1:1" x14ac:dyDescent="0.35">
      <c r="A609" s="28"/>
    </row>
    <row r="610" spans="1:1" x14ac:dyDescent="0.35">
      <c r="A610" s="28"/>
    </row>
    <row r="611" spans="1:1" x14ac:dyDescent="0.35">
      <c r="A611" s="28"/>
    </row>
    <row r="612" spans="1:1" x14ac:dyDescent="0.35">
      <c r="A612" s="28"/>
    </row>
    <row r="613" spans="1:1" x14ac:dyDescent="0.35">
      <c r="A613" s="28"/>
    </row>
    <row r="614" spans="1:1" x14ac:dyDescent="0.35">
      <c r="A614" s="28"/>
    </row>
    <row r="615" spans="1:1" x14ac:dyDescent="0.35">
      <c r="A615" s="28"/>
    </row>
    <row r="616" spans="1:1" x14ac:dyDescent="0.35">
      <c r="A616" s="28"/>
    </row>
    <row r="617" spans="1:1" x14ac:dyDescent="0.35">
      <c r="A617" s="28"/>
    </row>
    <row r="618" spans="1:1" x14ac:dyDescent="0.35">
      <c r="A618" s="28"/>
    </row>
    <row r="619" spans="1:1" x14ac:dyDescent="0.35">
      <c r="A619" s="28"/>
    </row>
    <row r="620" spans="1:1" x14ac:dyDescent="0.35">
      <c r="A620" s="28"/>
    </row>
    <row r="621" spans="1:1" x14ac:dyDescent="0.35">
      <c r="A621" s="28"/>
    </row>
    <row r="622" spans="1:1" x14ac:dyDescent="0.35">
      <c r="A622" s="28"/>
    </row>
    <row r="623" spans="1:1" x14ac:dyDescent="0.35">
      <c r="A623" s="28"/>
    </row>
    <row r="624" spans="1:1" x14ac:dyDescent="0.35">
      <c r="A624" s="28"/>
    </row>
    <row r="625" spans="1:1" x14ac:dyDescent="0.35">
      <c r="A625" s="28"/>
    </row>
    <row r="626" spans="1:1" x14ac:dyDescent="0.35">
      <c r="A626" s="28"/>
    </row>
    <row r="627" spans="1:1" x14ac:dyDescent="0.35">
      <c r="A627" s="28"/>
    </row>
    <row r="628" spans="1:1" x14ac:dyDescent="0.35">
      <c r="A628" s="28"/>
    </row>
    <row r="629" spans="1:1" x14ac:dyDescent="0.35">
      <c r="A629" s="28"/>
    </row>
    <row r="630" spans="1:1" x14ac:dyDescent="0.35">
      <c r="A630" s="28"/>
    </row>
    <row r="631" spans="1:1" x14ac:dyDescent="0.35">
      <c r="A631" s="28"/>
    </row>
    <row r="632" spans="1:1" x14ac:dyDescent="0.35">
      <c r="A632" s="28"/>
    </row>
    <row r="633" spans="1:1" x14ac:dyDescent="0.35">
      <c r="A633" s="28"/>
    </row>
    <row r="634" spans="1:1" x14ac:dyDescent="0.35">
      <c r="A634" s="28"/>
    </row>
    <row r="635" spans="1:1" x14ac:dyDescent="0.35">
      <c r="A635" s="28"/>
    </row>
    <row r="636" spans="1:1" x14ac:dyDescent="0.35">
      <c r="A636" s="28"/>
    </row>
    <row r="637" spans="1:1" x14ac:dyDescent="0.35">
      <c r="A637" s="28"/>
    </row>
    <row r="638" spans="1:1" x14ac:dyDescent="0.35">
      <c r="A638" s="28"/>
    </row>
    <row r="639" spans="1:1" x14ac:dyDescent="0.35">
      <c r="A639" s="28"/>
    </row>
    <row r="640" spans="1:1" x14ac:dyDescent="0.35">
      <c r="A640" s="28"/>
    </row>
    <row r="641" spans="1:1" x14ac:dyDescent="0.35">
      <c r="A641" s="28"/>
    </row>
    <row r="642" spans="1:1" x14ac:dyDescent="0.35">
      <c r="A642" s="28"/>
    </row>
    <row r="643" spans="1:1" x14ac:dyDescent="0.35">
      <c r="A643" s="28"/>
    </row>
    <row r="644" spans="1:1" x14ac:dyDescent="0.35">
      <c r="A644" s="28"/>
    </row>
    <row r="645" spans="1:1" x14ac:dyDescent="0.35">
      <c r="A645" s="28"/>
    </row>
    <row r="646" spans="1:1" x14ac:dyDescent="0.35">
      <c r="A646" s="28"/>
    </row>
    <row r="647" spans="1:1" x14ac:dyDescent="0.35">
      <c r="A647" s="28"/>
    </row>
    <row r="648" spans="1:1" x14ac:dyDescent="0.35">
      <c r="A648" s="28"/>
    </row>
    <row r="649" spans="1:1" x14ac:dyDescent="0.35">
      <c r="A649" s="28"/>
    </row>
    <row r="650" spans="1:1" x14ac:dyDescent="0.35">
      <c r="A650" s="28"/>
    </row>
    <row r="651" spans="1:1" x14ac:dyDescent="0.35">
      <c r="A651" s="28"/>
    </row>
    <row r="652" spans="1:1" x14ac:dyDescent="0.35">
      <c r="A652" s="28"/>
    </row>
    <row r="653" spans="1:1" x14ac:dyDescent="0.35">
      <c r="A653" s="28"/>
    </row>
    <row r="654" spans="1:1" x14ac:dyDescent="0.35">
      <c r="A654" s="28"/>
    </row>
    <row r="655" spans="1:1" x14ac:dyDescent="0.35">
      <c r="A655" s="28"/>
    </row>
    <row r="656" spans="1:1" x14ac:dyDescent="0.35">
      <c r="A656" s="28"/>
    </row>
    <row r="657" spans="1:1" x14ac:dyDescent="0.35">
      <c r="A657" s="28"/>
    </row>
    <row r="658" spans="1:1" x14ac:dyDescent="0.35">
      <c r="A658" s="28"/>
    </row>
    <row r="659" spans="1:1" x14ac:dyDescent="0.35">
      <c r="A659" s="28"/>
    </row>
    <row r="660" spans="1:1" x14ac:dyDescent="0.35">
      <c r="A660" s="28"/>
    </row>
    <row r="661" spans="1:1" x14ac:dyDescent="0.35">
      <c r="A661" s="28"/>
    </row>
    <row r="662" spans="1:1" x14ac:dyDescent="0.35">
      <c r="A662" s="28"/>
    </row>
    <row r="663" spans="1:1" x14ac:dyDescent="0.35">
      <c r="A663" s="28"/>
    </row>
    <row r="664" spans="1:1" x14ac:dyDescent="0.35">
      <c r="A664" s="28"/>
    </row>
    <row r="665" spans="1:1" x14ac:dyDescent="0.35">
      <c r="A665" s="28"/>
    </row>
    <row r="666" spans="1:1" x14ac:dyDescent="0.35">
      <c r="A666" s="28"/>
    </row>
    <row r="667" spans="1:1" x14ac:dyDescent="0.35">
      <c r="A667" s="28"/>
    </row>
    <row r="668" spans="1:1" x14ac:dyDescent="0.35">
      <c r="A668" s="28"/>
    </row>
    <row r="669" spans="1:1" x14ac:dyDescent="0.35">
      <c r="A669" s="28"/>
    </row>
    <row r="670" spans="1:1" x14ac:dyDescent="0.35">
      <c r="A670" s="28"/>
    </row>
    <row r="671" spans="1:1" x14ac:dyDescent="0.35">
      <c r="A671" s="28"/>
    </row>
    <row r="672" spans="1:1" x14ac:dyDescent="0.35">
      <c r="A672" s="28"/>
    </row>
    <row r="673" spans="1:1" x14ac:dyDescent="0.35">
      <c r="A673" s="28"/>
    </row>
    <row r="674" spans="1:1" x14ac:dyDescent="0.35">
      <c r="A674" s="28"/>
    </row>
    <row r="675" spans="1:1" x14ac:dyDescent="0.35">
      <c r="A675" s="28"/>
    </row>
    <row r="676" spans="1:1" x14ac:dyDescent="0.35">
      <c r="A676" s="28"/>
    </row>
    <row r="677" spans="1:1" x14ac:dyDescent="0.35">
      <c r="A677" s="28"/>
    </row>
    <row r="678" spans="1:1" x14ac:dyDescent="0.35">
      <c r="A678" s="28"/>
    </row>
    <row r="679" spans="1:1" x14ac:dyDescent="0.35">
      <c r="A679" s="28"/>
    </row>
    <row r="680" spans="1:1" x14ac:dyDescent="0.35">
      <c r="A680" s="28"/>
    </row>
    <row r="681" spans="1:1" x14ac:dyDescent="0.35">
      <c r="A681" s="28"/>
    </row>
    <row r="682" spans="1:1" x14ac:dyDescent="0.35">
      <c r="A682" s="28"/>
    </row>
    <row r="683" spans="1:1" x14ac:dyDescent="0.35">
      <c r="A683" s="28"/>
    </row>
    <row r="684" spans="1:1" x14ac:dyDescent="0.35">
      <c r="A684" s="28"/>
    </row>
    <row r="685" spans="1:1" x14ac:dyDescent="0.35">
      <c r="A685" s="28"/>
    </row>
    <row r="686" spans="1:1" x14ac:dyDescent="0.35">
      <c r="A686" s="28"/>
    </row>
    <row r="687" spans="1:1" x14ac:dyDescent="0.35">
      <c r="A687" s="28"/>
    </row>
    <row r="688" spans="1:1" x14ac:dyDescent="0.35">
      <c r="A688" s="28"/>
    </row>
    <row r="689" spans="1:1" x14ac:dyDescent="0.35">
      <c r="A689" s="28"/>
    </row>
    <row r="690" spans="1:1" x14ac:dyDescent="0.35">
      <c r="A690" s="28"/>
    </row>
    <row r="691" spans="1:1" x14ac:dyDescent="0.35">
      <c r="A691" s="28"/>
    </row>
    <row r="692" spans="1:1" x14ac:dyDescent="0.35">
      <c r="A692" s="28"/>
    </row>
    <row r="693" spans="1:1" x14ac:dyDescent="0.35">
      <c r="A693" s="28"/>
    </row>
    <row r="694" spans="1:1" x14ac:dyDescent="0.35">
      <c r="A694" s="28"/>
    </row>
    <row r="695" spans="1:1" x14ac:dyDescent="0.35">
      <c r="A695" s="28"/>
    </row>
    <row r="696" spans="1:1" x14ac:dyDescent="0.35">
      <c r="A696" s="28"/>
    </row>
    <row r="697" spans="1:1" x14ac:dyDescent="0.35">
      <c r="A697" s="28"/>
    </row>
    <row r="698" spans="1:1" x14ac:dyDescent="0.35">
      <c r="A698" s="28"/>
    </row>
    <row r="699" spans="1:1" x14ac:dyDescent="0.35">
      <c r="A699" s="28"/>
    </row>
    <row r="700" spans="1:1" x14ac:dyDescent="0.35">
      <c r="A700" s="28"/>
    </row>
    <row r="701" spans="1:1" x14ac:dyDescent="0.35">
      <c r="A701" s="28"/>
    </row>
    <row r="702" spans="1:1" x14ac:dyDescent="0.35">
      <c r="A702" s="28"/>
    </row>
    <row r="703" spans="1:1" x14ac:dyDescent="0.35">
      <c r="A703" s="28"/>
    </row>
    <row r="704" spans="1:1" x14ac:dyDescent="0.35">
      <c r="A704" s="28"/>
    </row>
    <row r="705" spans="1:1" x14ac:dyDescent="0.35">
      <c r="A705" s="28"/>
    </row>
    <row r="706" spans="1:1" x14ac:dyDescent="0.35">
      <c r="A706" s="28"/>
    </row>
    <row r="707" spans="1:1" x14ac:dyDescent="0.35">
      <c r="A707" s="28"/>
    </row>
    <row r="708" spans="1:1" x14ac:dyDescent="0.35">
      <c r="A708" s="28"/>
    </row>
    <row r="709" spans="1:1" x14ac:dyDescent="0.35">
      <c r="A709" s="28"/>
    </row>
    <row r="710" spans="1:1" x14ac:dyDescent="0.35">
      <c r="A710" s="28"/>
    </row>
    <row r="711" spans="1:1" x14ac:dyDescent="0.35">
      <c r="A711" s="28"/>
    </row>
    <row r="712" spans="1:1" x14ac:dyDescent="0.35">
      <c r="A712" s="28"/>
    </row>
    <row r="713" spans="1:1" x14ac:dyDescent="0.35">
      <c r="A713" s="28"/>
    </row>
    <row r="714" spans="1:1" x14ac:dyDescent="0.35">
      <c r="A714" s="28"/>
    </row>
    <row r="715" spans="1:1" x14ac:dyDescent="0.35">
      <c r="A715" s="28"/>
    </row>
    <row r="716" spans="1:1" x14ac:dyDescent="0.35">
      <c r="A716" s="28"/>
    </row>
    <row r="717" spans="1:1" x14ac:dyDescent="0.35">
      <c r="A717" s="28"/>
    </row>
    <row r="718" spans="1:1" x14ac:dyDescent="0.35">
      <c r="A718" s="28"/>
    </row>
    <row r="719" spans="1:1" x14ac:dyDescent="0.35">
      <c r="A719" s="28"/>
    </row>
    <row r="720" spans="1:1" x14ac:dyDescent="0.35">
      <c r="A720" s="28"/>
    </row>
    <row r="721" spans="1:1" x14ac:dyDescent="0.35">
      <c r="A721" s="28"/>
    </row>
    <row r="722" spans="1:1" x14ac:dyDescent="0.35">
      <c r="A722" s="28"/>
    </row>
    <row r="723" spans="1:1" x14ac:dyDescent="0.35">
      <c r="A723" s="28"/>
    </row>
    <row r="724" spans="1:1" x14ac:dyDescent="0.35">
      <c r="A724" s="28"/>
    </row>
    <row r="725" spans="1:1" x14ac:dyDescent="0.35">
      <c r="A725" s="28"/>
    </row>
    <row r="726" spans="1:1" x14ac:dyDescent="0.35">
      <c r="A726" s="28"/>
    </row>
    <row r="727" spans="1:1" x14ac:dyDescent="0.35">
      <c r="A727" s="28"/>
    </row>
    <row r="728" spans="1:1" x14ac:dyDescent="0.35">
      <c r="A728" s="28"/>
    </row>
    <row r="729" spans="1:1" x14ac:dyDescent="0.35">
      <c r="A729" s="28"/>
    </row>
    <row r="730" spans="1:1" x14ac:dyDescent="0.35">
      <c r="A730" s="28"/>
    </row>
    <row r="731" spans="1:1" x14ac:dyDescent="0.35">
      <c r="A731" s="28"/>
    </row>
    <row r="732" spans="1:1" x14ac:dyDescent="0.35">
      <c r="A732" s="28"/>
    </row>
    <row r="733" spans="1:1" x14ac:dyDescent="0.35">
      <c r="A733" s="28"/>
    </row>
    <row r="734" spans="1:1" x14ac:dyDescent="0.35">
      <c r="A734" s="28"/>
    </row>
    <row r="735" spans="1:1" x14ac:dyDescent="0.35">
      <c r="A735" s="28"/>
    </row>
    <row r="736" spans="1:1" x14ac:dyDescent="0.35">
      <c r="A736" s="28"/>
    </row>
    <row r="737" spans="1:1" x14ac:dyDescent="0.35">
      <c r="A737" s="28"/>
    </row>
    <row r="738" spans="1:1" x14ac:dyDescent="0.35">
      <c r="A738" s="28"/>
    </row>
    <row r="739" spans="1:1" x14ac:dyDescent="0.35">
      <c r="A739" s="28"/>
    </row>
    <row r="740" spans="1:1" x14ac:dyDescent="0.35">
      <c r="A740" s="28"/>
    </row>
    <row r="741" spans="1:1" x14ac:dyDescent="0.35">
      <c r="A741" s="28"/>
    </row>
    <row r="742" spans="1:1" x14ac:dyDescent="0.35">
      <c r="A742" s="28"/>
    </row>
    <row r="743" spans="1:1" x14ac:dyDescent="0.35">
      <c r="A743" s="28"/>
    </row>
    <row r="744" spans="1:1" x14ac:dyDescent="0.35">
      <c r="A744" s="28"/>
    </row>
    <row r="745" spans="1:1" x14ac:dyDescent="0.35">
      <c r="A745" s="28"/>
    </row>
    <row r="746" spans="1:1" x14ac:dyDescent="0.35">
      <c r="A746" s="28"/>
    </row>
    <row r="747" spans="1:1" x14ac:dyDescent="0.35">
      <c r="A747" s="28"/>
    </row>
    <row r="748" spans="1:1" x14ac:dyDescent="0.35">
      <c r="A748" s="28"/>
    </row>
    <row r="749" spans="1:1" x14ac:dyDescent="0.35">
      <c r="A749" s="28"/>
    </row>
    <row r="750" spans="1:1" x14ac:dyDescent="0.35">
      <c r="A750" s="28"/>
    </row>
    <row r="751" spans="1:1" x14ac:dyDescent="0.35">
      <c r="A751" s="28"/>
    </row>
    <row r="752" spans="1:1" x14ac:dyDescent="0.35">
      <c r="A752" s="28"/>
    </row>
    <row r="753" spans="1:1" x14ac:dyDescent="0.35">
      <c r="A753" s="28"/>
    </row>
    <row r="754" spans="1:1" x14ac:dyDescent="0.35">
      <c r="A754" s="28"/>
    </row>
    <row r="755" spans="1:1" x14ac:dyDescent="0.35">
      <c r="A755" s="28"/>
    </row>
    <row r="756" spans="1:1" x14ac:dyDescent="0.35">
      <c r="A756" s="28"/>
    </row>
    <row r="757" spans="1:1" x14ac:dyDescent="0.35">
      <c r="A757" s="28"/>
    </row>
    <row r="758" spans="1:1" x14ac:dyDescent="0.35">
      <c r="A758" s="28"/>
    </row>
    <row r="759" spans="1:1" x14ac:dyDescent="0.35">
      <c r="A759" s="28"/>
    </row>
    <row r="760" spans="1:1" x14ac:dyDescent="0.35">
      <c r="A760" s="28"/>
    </row>
    <row r="761" spans="1:1" x14ac:dyDescent="0.35">
      <c r="A761" s="28"/>
    </row>
    <row r="762" spans="1:1" x14ac:dyDescent="0.35">
      <c r="A762" s="28"/>
    </row>
    <row r="763" spans="1:1" x14ac:dyDescent="0.35">
      <c r="A763" s="28"/>
    </row>
    <row r="764" spans="1:1" x14ac:dyDescent="0.35">
      <c r="A764" s="28"/>
    </row>
    <row r="765" spans="1:1" x14ac:dyDescent="0.35">
      <c r="A765" s="28"/>
    </row>
    <row r="766" spans="1:1" x14ac:dyDescent="0.35">
      <c r="A766" s="28"/>
    </row>
    <row r="767" spans="1:1" x14ac:dyDescent="0.35">
      <c r="A767" s="28"/>
    </row>
    <row r="768" spans="1:1" x14ac:dyDescent="0.35">
      <c r="A768" s="28"/>
    </row>
    <row r="769" spans="1:1" x14ac:dyDescent="0.35">
      <c r="A769" s="28"/>
    </row>
    <row r="770" spans="1:1" x14ac:dyDescent="0.35">
      <c r="A770" s="28"/>
    </row>
    <row r="771" spans="1:1" x14ac:dyDescent="0.35">
      <c r="A771" s="28"/>
    </row>
    <row r="772" spans="1:1" x14ac:dyDescent="0.35">
      <c r="A772" s="28"/>
    </row>
    <row r="773" spans="1:1" x14ac:dyDescent="0.35">
      <c r="A773" s="28"/>
    </row>
    <row r="774" spans="1:1" x14ac:dyDescent="0.35">
      <c r="A774" s="28"/>
    </row>
    <row r="775" spans="1:1" x14ac:dyDescent="0.35">
      <c r="A775" s="28"/>
    </row>
    <row r="776" spans="1:1" x14ac:dyDescent="0.35">
      <c r="A776" s="28"/>
    </row>
    <row r="777" spans="1:1" x14ac:dyDescent="0.35">
      <c r="A777" s="28"/>
    </row>
    <row r="778" spans="1:1" x14ac:dyDescent="0.35">
      <c r="A778" s="28"/>
    </row>
    <row r="779" spans="1:1" x14ac:dyDescent="0.35">
      <c r="A779" s="28"/>
    </row>
    <row r="780" spans="1:1" x14ac:dyDescent="0.35">
      <c r="A780" s="28"/>
    </row>
    <row r="781" spans="1:1" x14ac:dyDescent="0.35">
      <c r="A781" s="28"/>
    </row>
    <row r="782" spans="1:1" x14ac:dyDescent="0.35">
      <c r="A782" s="28"/>
    </row>
    <row r="783" spans="1:1" x14ac:dyDescent="0.35">
      <c r="A783" s="28"/>
    </row>
    <row r="784" spans="1:1" x14ac:dyDescent="0.35">
      <c r="A784" s="28"/>
    </row>
    <row r="785" spans="1:1" x14ac:dyDescent="0.35">
      <c r="A785" s="28"/>
    </row>
    <row r="786" spans="1:1" x14ac:dyDescent="0.35">
      <c r="A786" s="28"/>
    </row>
    <row r="787" spans="1:1" x14ac:dyDescent="0.35">
      <c r="A787" s="28"/>
    </row>
    <row r="788" spans="1:1" x14ac:dyDescent="0.35">
      <c r="A788" s="28"/>
    </row>
    <row r="789" spans="1:1" x14ac:dyDescent="0.35">
      <c r="A789" s="28"/>
    </row>
    <row r="790" spans="1:1" x14ac:dyDescent="0.35">
      <c r="A790" s="28"/>
    </row>
    <row r="791" spans="1:1" x14ac:dyDescent="0.35">
      <c r="A791" s="28"/>
    </row>
    <row r="792" spans="1:1" x14ac:dyDescent="0.35">
      <c r="A792" s="28"/>
    </row>
    <row r="793" spans="1:1" x14ac:dyDescent="0.35">
      <c r="A793" s="28"/>
    </row>
    <row r="794" spans="1:1" x14ac:dyDescent="0.35">
      <c r="A794" s="28"/>
    </row>
    <row r="795" spans="1:1" x14ac:dyDescent="0.35">
      <c r="A795" s="28"/>
    </row>
    <row r="796" spans="1:1" x14ac:dyDescent="0.35">
      <c r="A796" s="28"/>
    </row>
    <row r="797" spans="1:1" x14ac:dyDescent="0.35">
      <c r="A797" s="28"/>
    </row>
    <row r="798" spans="1:1" x14ac:dyDescent="0.35">
      <c r="A798" s="28"/>
    </row>
    <row r="799" spans="1:1" x14ac:dyDescent="0.35">
      <c r="A799" s="28"/>
    </row>
    <row r="800" spans="1:1" x14ac:dyDescent="0.35">
      <c r="A800" s="28"/>
    </row>
    <row r="801" spans="1:1" x14ac:dyDescent="0.35">
      <c r="A801" s="28"/>
    </row>
    <row r="802" spans="1:1" x14ac:dyDescent="0.35">
      <c r="A802" s="28"/>
    </row>
    <row r="803" spans="1:1" x14ac:dyDescent="0.35">
      <c r="A803" s="28"/>
    </row>
    <row r="804" spans="1:1" x14ac:dyDescent="0.35">
      <c r="A804" s="28"/>
    </row>
    <row r="805" spans="1:1" x14ac:dyDescent="0.35">
      <c r="A805" s="28"/>
    </row>
    <row r="806" spans="1:1" x14ac:dyDescent="0.35">
      <c r="A806" s="28"/>
    </row>
    <row r="807" spans="1:1" x14ac:dyDescent="0.35">
      <c r="A807" s="28"/>
    </row>
    <row r="808" spans="1:1" x14ac:dyDescent="0.35">
      <c r="A808" s="28"/>
    </row>
    <row r="809" spans="1:1" x14ac:dyDescent="0.35">
      <c r="A809" s="28"/>
    </row>
    <row r="810" spans="1:1" x14ac:dyDescent="0.35">
      <c r="A810" s="28"/>
    </row>
    <row r="811" spans="1:1" x14ac:dyDescent="0.35">
      <c r="A811" s="28"/>
    </row>
    <row r="812" spans="1:1" x14ac:dyDescent="0.35">
      <c r="A812" s="28"/>
    </row>
    <row r="813" spans="1:1" x14ac:dyDescent="0.35">
      <c r="A813" s="28"/>
    </row>
    <row r="814" spans="1:1" x14ac:dyDescent="0.35">
      <c r="A814" s="28"/>
    </row>
    <row r="815" spans="1:1" x14ac:dyDescent="0.35">
      <c r="A815" s="28"/>
    </row>
    <row r="816" spans="1:1" x14ac:dyDescent="0.35">
      <c r="A816" s="28"/>
    </row>
    <row r="817" spans="1:1" x14ac:dyDescent="0.35">
      <c r="A817" s="28"/>
    </row>
    <row r="818" spans="1:1" x14ac:dyDescent="0.35">
      <c r="A818" s="28"/>
    </row>
    <row r="819" spans="1:1" x14ac:dyDescent="0.35">
      <c r="A819" s="28"/>
    </row>
    <row r="820" spans="1:1" x14ac:dyDescent="0.35">
      <c r="A820" s="28"/>
    </row>
    <row r="821" spans="1:1" x14ac:dyDescent="0.35">
      <c r="A821" s="28"/>
    </row>
    <row r="822" spans="1:1" x14ac:dyDescent="0.35">
      <c r="A822" s="28"/>
    </row>
    <row r="823" spans="1:1" x14ac:dyDescent="0.35">
      <c r="A823" s="28"/>
    </row>
    <row r="824" spans="1:1" x14ac:dyDescent="0.35">
      <c r="A824" s="28"/>
    </row>
    <row r="825" spans="1:1" x14ac:dyDescent="0.35">
      <c r="A825" s="28"/>
    </row>
    <row r="826" spans="1:1" x14ac:dyDescent="0.35">
      <c r="A826" s="28"/>
    </row>
    <row r="827" spans="1:1" x14ac:dyDescent="0.35">
      <c r="A827" s="28"/>
    </row>
    <row r="828" spans="1:1" x14ac:dyDescent="0.35">
      <c r="A828" s="28"/>
    </row>
    <row r="829" spans="1:1" x14ac:dyDescent="0.35">
      <c r="A829" s="28"/>
    </row>
    <row r="830" spans="1:1" x14ac:dyDescent="0.35">
      <c r="A830" s="28"/>
    </row>
    <row r="831" spans="1:1" x14ac:dyDescent="0.35">
      <c r="A831" s="28"/>
    </row>
    <row r="832" spans="1:1" x14ac:dyDescent="0.35">
      <c r="A832" s="28"/>
    </row>
    <row r="833" spans="1:1" x14ac:dyDescent="0.35">
      <c r="A833" s="28"/>
    </row>
    <row r="834" spans="1:1" x14ac:dyDescent="0.35">
      <c r="A834" s="28"/>
    </row>
    <row r="835" spans="1:1" x14ac:dyDescent="0.35">
      <c r="A835" s="28"/>
    </row>
    <row r="836" spans="1:1" x14ac:dyDescent="0.35">
      <c r="A836" s="28"/>
    </row>
    <row r="837" spans="1:1" x14ac:dyDescent="0.35">
      <c r="A837" s="28"/>
    </row>
    <row r="838" spans="1:1" x14ac:dyDescent="0.35">
      <c r="A838" s="28"/>
    </row>
    <row r="839" spans="1:1" x14ac:dyDescent="0.35">
      <c r="A839" s="28"/>
    </row>
    <row r="840" spans="1:1" x14ac:dyDescent="0.35">
      <c r="A840" s="28"/>
    </row>
    <row r="841" spans="1:1" x14ac:dyDescent="0.35">
      <c r="A841" s="28"/>
    </row>
    <row r="842" spans="1:1" x14ac:dyDescent="0.35">
      <c r="A842" s="28"/>
    </row>
    <row r="843" spans="1:1" x14ac:dyDescent="0.35">
      <c r="A843" s="28"/>
    </row>
    <row r="844" spans="1:1" x14ac:dyDescent="0.35">
      <c r="A844" s="28"/>
    </row>
    <row r="845" spans="1:1" x14ac:dyDescent="0.35">
      <c r="A845" s="28"/>
    </row>
    <row r="846" spans="1:1" x14ac:dyDescent="0.35">
      <c r="A846" s="28"/>
    </row>
    <row r="847" spans="1:1" x14ac:dyDescent="0.35">
      <c r="A847" s="28"/>
    </row>
    <row r="848" spans="1:1" x14ac:dyDescent="0.35">
      <c r="A848" s="28"/>
    </row>
    <row r="849" spans="1:1" x14ac:dyDescent="0.35">
      <c r="A849" s="28"/>
    </row>
    <row r="850" spans="1:1" x14ac:dyDescent="0.35">
      <c r="A850" s="28"/>
    </row>
    <row r="851" spans="1:1" x14ac:dyDescent="0.35">
      <c r="A851" s="28"/>
    </row>
    <row r="852" spans="1:1" x14ac:dyDescent="0.35">
      <c r="A852" s="28"/>
    </row>
    <row r="853" spans="1:1" x14ac:dyDescent="0.35">
      <c r="A853" s="28"/>
    </row>
    <row r="854" spans="1:1" x14ac:dyDescent="0.35">
      <c r="A854" s="28"/>
    </row>
    <row r="855" spans="1:1" x14ac:dyDescent="0.35">
      <c r="A855" s="28"/>
    </row>
    <row r="856" spans="1:1" x14ac:dyDescent="0.35">
      <c r="A856" s="28"/>
    </row>
    <row r="857" spans="1:1" x14ac:dyDescent="0.35">
      <c r="A857" s="28"/>
    </row>
    <row r="858" spans="1:1" x14ac:dyDescent="0.35">
      <c r="A858" s="28"/>
    </row>
    <row r="859" spans="1:1" x14ac:dyDescent="0.35">
      <c r="A859" s="28"/>
    </row>
    <row r="860" spans="1:1" x14ac:dyDescent="0.35">
      <c r="A860" s="28"/>
    </row>
    <row r="861" spans="1:1" x14ac:dyDescent="0.35">
      <c r="A861" s="28"/>
    </row>
    <row r="862" spans="1:1" x14ac:dyDescent="0.35">
      <c r="A862" s="28"/>
    </row>
    <row r="863" spans="1:1" x14ac:dyDescent="0.35">
      <c r="A863" s="28"/>
    </row>
    <row r="864" spans="1:1" x14ac:dyDescent="0.35">
      <c r="A864" s="28"/>
    </row>
    <row r="865" spans="1:1" x14ac:dyDescent="0.35">
      <c r="A865" s="28"/>
    </row>
    <row r="866" spans="1:1" x14ac:dyDescent="0.35">
      <c r="A866" s="28"/>
    </row>
    <row r="867" spans="1:1" x14ac:dyDescent="0.35">
      <c r="A867" s="28"/>
    </row>
    <row r="868" spans="1:1" x14ac:dyDescent="0.35">
      <c r="A868" s="28"/>
    </row>
    <row r="869" spans="1:1" x14ac:dyDescent="0.35">
      <c r="A869" s="28"/>
    </row>
    <row r="870" spans="1:1" x14ac:dyDescent="0.35">
      <c r="A870" s="28"/>
    </row>
    <row r="871" spans="1:1" x14ac:dyDescent="0.35">
      <c r="A871" s="28"/>
    </row>
    <row r="872" spans="1:1" x14ac:dyDescent="0.35">
      <c r="A872" s="28"/>
    </row>
    <row r="873" spans="1:1" x14ac:dyDescent="0.35">
      <c r="A873" s="28"/>
    </row>
    <row r="874" spans="1:1" x14ac:dyDescent="0.35">
      <c r="A874" s="28"/>
    </row>
    <row r="875" spans="1:1" x14ac:dyDescent="0.35">
      <c r="A875" s="28"/>
    </row>
    <row r="876" spans="1:1" x14ac:dyDescent="0.35">
      <c r="A876" s="28"/>
    </row>
    <row r="877" spans="1:1" x14ac:dyDescent="0.35">
      <c r="A877" s="28"/>
    </row>
    <row r="878" spans="1:1" x14ac:dyDescent="0.35">
      <c r="A878" s="28"/>
    </row>
    <row r="879" spans="1:1" x14ac:dyDescent="0.35">
      <c r="A879" s="28"/>
    </row>
    <row r="880" spans="1:1" x14ac:dyDescent="0.35">
      <c r="A880" s="28"/>
    </row>
    <row r="881" spans="1:1" x14ac:dyDescent="0.35">
      <c r="A881" s="28"/>
    </row>
    <row r="882" spans="1:1" x14ac:dyDescent="0.35">
      <c r="A882" s="28"/>
    </row>
    <row r="883" spans="1:1" x14ac:dyDescent="0.35">
      <c r="A883" s="28"/>
    </row>
    <row r="884" spans="1:1" x14ac:dyDescent="0.35">
      <c r="A884" s="28"/>
    </row>
    <row r="885" spans="1:1" x14ac:dyDescent="0.35">
      <c r="A885" s="28"/>
    </row>
    <row r="886" spans="1:1" x14ac:dyDescent="0.35">
      <c r="A886" s="28"/>
    </row>
    <row r="887" spans="1:1" x14ac:dyDescent="0.35">
      <c r="A887" s="28"/>
    </row>
    <row r="888" spans="1:1" x14ac:dyDescent="0.35">
      <c r="A888" s="28"/>
    </row>
    <row r="889" spans="1:1" x14ac:dyDescent="0.35">
      <c r="A889" s="28"/>
    </row>
    <row r="890" spans="1:1" x14ac:dyDescent="0.35">
      <c r="A890" s="28"/>
    </row>
    <row r="891" spans="1:1" x14ac:dyDescent="0.35">
      <c r="A891" s="28"/>
    </row>
    <row r="892" spans="1:1" x14ac:dyDescent="0.35">
      <c r="A892" s="28"/>
    </row>
    <row r="893" spans="1:1" x14ac:dyDescent="0.35">
      <c r="A893" s="28"/>
    </row>
    <row r="894" spans="1:1" x14ac:dyDescent="0.35">
      <c r="A894" s="28"/>
    </row>
    <row r="895" spans="1:1" x14ac:dyDescent="0.35">
      <c r="A895" s="28"/>
    </row>
    <row r="896" spans="1:1" x14ac:dyDescent="0.35">
      <c r="A896" s="28"/>
    </row>
    <row r="897" spans="1:1" x14ac:dyDescent="0.35">
      <c r="A897" s="28"/>
    </row>
    <row r="898" spans="1:1" x14ac:dyDescent="0.35">
      <c r="A898" s="28"/>
    </row>
    <row r="899" spans="1:1" x14ac:dyDescent="0.35">
      <c r="A899" s="28"/>
    </row>
    <row r="900" spans="1:1" x14ac:dyDescent="0.35">
      <c r="A900" s="28"/>
    </row>
    <row r="901" spans="1:1" x14ac:dyDescent="0.35">
      <c r="A901" s="28"/>
    </row>
    <row r="902" spans="1:1" x14ac:dyDescent="0.35">
      <c r="A902" s="28"/>
    </row>
    <row r="903" spans="1:1" x14ac:dyDescent="0.35">
      <c r="A903" s="28"/>
    </row>
    <row r="904" spans="1:1" x14ac:dyDescent="0.35">
      <c r="A904" s="28"/>
    </row>
    <row r="905" spans="1:1" x14ac:dyDescent="0.35">
      <c r="A905" s="28"/>
    </row>
    <row r="906" spans="1:1" x14ac:dyDescent="0.35">
      <c r="A906" s="28"/>
    </row>
    <row r="907" spans="1:1" x14ac:dyDescent="0.35">
      <c r="A907" s="28"/>
    </row>
    <row r="908" spans="1:1" x14ac:dyDescent="0.35">
      <c r="A908" s="28"/>
    </row>
    <row r="909" spans="1:1" x14ac:dyDescent="0.35">
      <c r="A909" s="28"/>
    </row>
    <row r="910" spans="1:1" x14ac:dyDescent="0.35">
      <c r="A910" s="28"/>
    </row>
    <row r="911" spans="1:1" x14ac:dyDescent="0.35">
      <c r="A911" s="28"/>
    </row>
    <row r="912" spans="1:1" x14ac:dyDescent="0.35">
      <c r="A912" s="28"/>
    </row>
    <row r="913" spans="1:1" x14ac:dyDescent="0.35">
      <c r="A913" s="28"/>
    </row>
    <row r="914" spans="1:1" x14ac:dyDescent="0.35">
      <c r="A914" s="28"/>
    </row>
    <row r="915" spans="1:1" x14ac:dyDescent="0.35">
      <c r="A915" s="28"/>
    </row>
    <row r="916" spans="1:1" x14ac:dyDescent="0.35">
      <c r="A916" s="28"/>
    </row>
    <row r="917" spans="1:1" x14ac:dyDescent="0.35">
      <c r="A917" s="28"/>
    </row>
    <row r="918" spans="1:1" x14ac:dyDescent="0.35">
      <c r="A918" s="28"/>
    </row>
    <row r="919" spans="1:1" x14ac:dyDescent="0.35">
      <c r="A919" s="28"/>
    </row>
    <row r="920" spans="1:1" x14ac:dyDescent="0.35">
      <c r="A920" s="28"/>
    </row>
    <row r="921" spans="1:1" x14ac:dyDescent="0.35">
      <c r="A921" s="28"/>
    </row>
    <row r="922" spans="1:1" x14ac:dyDescent="0.35">
      <c r="A922" s="28"/>
    </row>
    <row r="923" spans="1:1" x14ac:dyDescent="0.35">
      <c r="A923" s="28"/>
    </row>
    <row r="924" spans="1:1" x14ac:dyDescent="0.35">
      <c r="A924" s="28"/>
    </row>
    <row r="925" spans="1:1" x14ac:dyDescent="0.35">
      <c r="A925" s="28"/>
    </row>
    <row r="926" spans="1:1" x14ac:dyDescent="0.35">
      <c r="A926" s="28"/>
    </row>
    <row r="927" spans="1:1" x14ac:dyDescent="0.35">
      <c r="A927" s="28"/>
    </row>
    <row r="928" spans="1:1" x14ac:dyDescent="0.35">
      <c r="A928" s="28"/>
    </row>
    <row r="929" spans="1:1" x14ac:dyDescent="0.35">
      <c r="A929" s="28"/>
    </row>
    <row r="930" spans="1:1" x14ac:dyDescent="0.35">
      <c r="A930" s="28"/>
    </row>
    <row r="931" spans="1:1" x14ac:dyDescent="0.35">
      <c r="A931" s="28"/>
    </row>
    <row r="932" spans="1:1" x14ac:dyDescent="0.35">
      <c r="A932" s="28"/>
    </row>
    <row r="933" spans="1:1" x14ac:dyDescent="0.35">
      <c r="A933" s="28"/>
    </row>
    <row r="934" spans="1:1" x14ac:dyDescent="0.35">
      <c r="A934" s="28"/>
    </row>
    <row r="935" spans="1:1" x14ac:dyDescent="0.35">
      <c r="A935" s="28"/>
    </row>
    <row r="936" spans="1:1" x14ac:dyDescent="0.35">
      <c r="A936" s="28"/>
    </row>
    <row r="937" spans="1:1" x14ac:dyDescent="0.35">
      <c r="A937" s="28"/>
    </row>
    <row r="938" spans="1:1" x14ac:dyDescent="0.35">
      <c r="A938" s="28"/>
    </row>
    <row r="939" spans="1:1" x14ac:dyDescent="0.35">
      <c r="A939" s="28"/>
    </row>
    <row r="940" spans="1:1" x14ac:dyDescent="0.35">
      <c r="A940" s="28"/>
    </row>
    <row r="941" spans="1:1" x14ac:dyDescent="0.35">
      <c r="A941" s="28"/>
    </row>
    <row r="942" spans="1:1" x14ac:dyDescent="0.35">
      <c r="A942" s="28"/>
    </row>
    <row r="943" spans="1:1" x14ac:dyDescent="0.35">
      <c r="A943" s="28"/>
    </row>
    <row r="944" spans="1:1" x14ac:dyDescent="0.35">
      <c r="A944" s="28"/>
    </row>
    <row r="945" spans="1:1" x14ac:dyDescent="0.35">
      <c r="A945" s="28"/>
    </row>
    <row r="946" spans="1:1" x14ac:dyDescent="0.35">
      <c r="A946" s="28"/>
    </row>
    <row r="947" spans="1:1" x14ac:dyDescent="0.35">
      <c r="A947" s="28"/>
    </row>
    <row r="948" spans="1:1" x14ac:dyDescent="0.35">
      <c r="A948" s="28"/>
    </row>
    <row r="949" spans="1:1" x14ac:dyDescent="0.35">
      <c r="A949" s="28"/>
    </row>
    <row r="950" spans="1:1" x14ac:dyDescent="0.35">
      <c r="A950" s="28"/>
    </row>
    <row r="951" spans="1:1" x14ac:dyDescent="0.35">
      <c r="A951" s="28"/>
    </row>
    <row r="952" spans="1:1" x14ac:dyDescent="0.35">
      <c r="A952" s="28"/>
    </row>
    <row r="953" spans="1:1" x14ac:dyDescent="0.35">
      <c r="A953" s="28"/>
    </row>
    <row r="954" spans="1:1" x14ac:dyDescent="0.35">
      <c r="A954" s="28"/>
    </row>
    <row r="955" spans="1:1" x14ac:dyDescent="0.35">
      <c r="A955" s="28"/>
    </row>
    <row r="956" spans="1:1" x14ac:dyDescent="0.35">
      <c r="A956" s="28"/>
    </row>
    <row r="957" spans="1:1" x14ac:dyDescent="0.35">
      <c r="A957" s="28"/>
    </row>
    <row r="958" spans="1:1" x14ac:dyDescent="0.35">
      <c r="A958" s="28"/>
    </row>
    <row r="959" spans="1:1" x14ac:dyDescent="0.35">
      <c r="A959" s="28"/>
    </row>
    <row r="960" spans="1:1" x14ac:dyDescent="0.35">
      <c r="A960" s="28"/>
    </row>
    <row r="961" spans="1:1" x14ac:dyDescent="0.35">
      <c r="A961" s="28"/>
    </row>
    <row r="962" spans="1:1" x14ac:dyDescent="0.35">
      <c r="A962" s="28"/>
    </row>
    <row r="963" spans="1:1" x14ac:dyDescent="0.35">
      <c r="A963" s="28"/>
    </row>
    <row r="964" spans="1:1" x14ac:dyDescent="0.35">
      <c r="A964" s="28"/>
    </row>
    <row r="965" spans="1:1" x14ac:dyDescent="0.35">
      <c r="A965" s="28"/>
    </row>
    <row r="966" spans="1:1" x14ac:dyDescent="0.35">
      <c r="A966" s="28"/>
    </row>
    <row r="967" spans="1:1" x14ac:dyDescent="0.35">
      <c r="A967" s="28"/>
    </row>
    <row r="968" spans="1:1" x14ac:dyDescent="0.35">
      <c r="A968" s="28"/>
    </row>
    <row r="969" spans="1:1" x14ac:dyDescent="0.35">
      <c r="A969" s="28"/>
    </row>
    <row r="970" spans="1:1" x14ac:dyDescent="0.35">
      <c r="A970" s="28"/>
    </row>
    <row r="971" spans="1:1" x14ac:dyDescent="0.35">
      <c r="A971" s="28"/>
    </row>
    <row r="972" spans="1:1" x14ac:dyDescent="0.35">
      <c r="A972" s="28"/>
    </row>
    <row r="973" spans="1:1" x14ac:dyDescent="0.35">
      <c r="A973" s="28"/>
    </row>
    <row r="974" spans="1:1" x14ac:dyDescent="0.35">
      <c r="A974" s="28"/>
    </row>
    <row r="975" spans="1:1" x14ac:dyDescent="0.35">
      <c r="A975" s="28"/>
    </row>
    <row r="976" spans="1:1" x14ac:dyDescent="0.35">
      <c r="A976" s="28"/>
    </row>
    <row r="977" spans="1:1" x14ac:dyDescent="0.35">
      <c r="A977" s="28"/>
    </row>
    <row r="978" spans="1:1" x14ac:dyDescent="0.35">
      <c r="A978" s="28"/>
    </row>
    <row r="979" spans="1:1" x14ac:dyDescent="0.35">
      <c r="A979" s="28"/>
    </row>
    <row r="980" spans="1:1" x14ac:dyDescent="0.35">
      <c r="A980" s="28"/>
    </row>
    <row r="981" spans="1:1" x14ac:dyDescent="0.35">
      <c r="A981" s="28"/>
    </row>
    <row r="982" spans="1:1" x14ac:dyDescent="0.35">
      <c r="A982" s="28"/>
    </row>
    <row r="983" spans="1:1" x14ac:dyDescent="0.35">
      <c r="A983" s="28"/>
    </row>
    <row r="984" spans="1:1" x14ac:dyDescent="0.35">
      <c r="A984" s="28"/>
    </row>
    <row r="985" spans="1:1" x14ac:dyDescent="0.35">
      <c r="A985" s="28"/>
    </row>
    <row r="986" spans="1:1" x14ac:dyDescent="0.35">
      <c r="A986" s="28"/>
    </row>
    <row r="987" spans="1:1" x14ac:dyDescent="0.35">
      <c r="A987" s="28"/>
    </row>
    <row r="988" spans="1:1" x14ac:dyDescent="0.35">
      <c r="A988" s="28"/>
    </row>
    <row r="989" spans="1:1" x14ac:dyDescent="0.35">
      <c r="A989" s="28"/>
    </row>
    <row r="990" spans="1:1" x14ac:dyDescent="0.35">
      <c r="A990" s="28"/>
    </row>
    <row r="991" spans="1:1" x14ac:dyDescent="0.35">
      <c r="A991" s="28"/>
    </row>
    <row r="992" spans="1:1" x14ac:dyDescent="0.35">
      <c r="A992" s="28"/>
    </row>
    <row r="993" spans="1:1" x14ac:dyDescent="0.35">
      <c r="A993" s="28"/>
    </row>
    <row r="994" spans="1:1" x14ac:dyDescent="0.35">
      <c r="A994" s="28"/>
    </row>
    <row r="995" spans="1:1" x14ac:dyDescent="0.35">
      <c r="A995" s="28"/>
    </row>
    <row r="996" spans="1:1" x14ac:dyDescent="0.35">
      <c r="A996" s="28"/>
    </row>
    <row r="997" spans="1:1" x14ac:dyDescent="0.35">
      <c r="A997" s="28"/>
    </row>
    <row r="998" spans="1:1" x14ac:dyDescent="0.35">
      <c r="A998" s="28"/>
    </row>
    <row r="999" spans="1:1" x14ac:dyDescent="0.35">
      <c r="A999" s="28"/>
    </row>
    <row r="1000" spans="1:1" x14ac:dyDescent="0.35">
      <c r="A1000" s="28"/>
    </row>
    <row r="1001" spans="1:1" x14ac:dyDescent="0.35">
      <c r="A1001" s="28"/>
    </row>
    <row r="1002" spans="1:1" x14ac:dyDescent="0.35">
      <c r="A1002" s="28"/>
    </row>
    <row r="1003" spans="1:1" x14ac:dyDescent="0.35">
      <c r="A1003" s="28"/>
    </row>
    <row r="1004" spans="1:1" x14ac:dyDescent="0.35">
      <c r="A1004" s="28"/>
    </row>
    <row r="1005" spans="1:1" x14ac:dyDescent="0.35">
      <c r="A1005" s="28"/>
    </row>
    <row r="1006" spans="1:1" x14ac:dyDescent="0.35">
      <c r="A1006" s="28"/>
    </row>
    <row r="1007" spans="1:1" x14ac:dyDescent="0.35">
      <c r="A1007" s="28"/>
    </row>
    <row r="1008" spans="1:1" x14ac:dyDescent="0.35">
      <c r="A1008" s="28"/>
    </row>
    <row r="1009" spans="1:1" x14ac:dyDescent="0.35">
      <c r="A1009" s="28"/>
    </row>
    <row r="1010" spans="1:1" x14ac:dyDescent="0.35">
      <c r="A1010" s="28"/>
    </row>
    <row r="1011" spans="1:1" x14ac:dyDescent="0.35">
      <c r="A1011" s="28"/>
    </row>
    <row r="1012" spans="1:1" x14ac:dyDescent="0.35">
      <c r="A1012" s="28"/>
    </row>
    <row r="1013" spans="1:1" x14ac:dyDescent="0.35">
      <c r="A1013" s="28"/>
    </row>
    <row r="1014" spans="1:1" x14ac:dyDescent="0.35">
      <c r="A1014" s="28"/>
    </row>
    <row r="1015" spans="1:1" x14ac:dyDescent="0.35">
      <c r="A1015" s="28"/>
    </row>
    <row r="1016" spans="1:1" x14ac:dyDescent="0.35">
      <c r="A1016" s="28"/>
    </row>
    <row r="1017" spans="1:1" x14ac:dyDescent="0.35">
      <c r="A1017" s="28"/>
    </row>
    <row r="1018" spans="1:1" x14ac:dyDescent="0.35">
      <c r="A1018" s="28"/>
    </row>
    <row r="1019" spans="1:1" x14ac:dyDescent="0.35">
      <c r="A1019" s="28"/>
    </row>
    <row r="1020" spans="1:1" x14ac:dyDescent="0.35">
      <c r="A1020" s="28"/>
    </row>
    <row r="1021" spans="1:1" x14ac:dyDescent="0.35">
      <c r="A1021" s="28"/>
    </row>
    <row r="1022" spans="1:1" x14ac:dyDescent="0.35">
      <c r="A1022" s="28"/>
    </row>
    <row r="1023" spans="1:1" x14ac:dyDescent="0.35">
      <c r="A1023" s="28"/>
    </row>
    <row r="1024" spans="1:1" x14ac:dyDescent="0.35">
      <c r="A1024" s="28"/>
    </row>
    <row r="1025" spans="1:1" x14ac:dyDescent="0.35">
      <c r="A1025" s="28"/>
    </row>
    <row r="1026" spans="1:1" x14ac:dyDescent="0.35">
      <c r="A1026" s="28"/>
    </row>
    <row r="1027" spans="1:1" x14ac:dyDescent="0.35">
      <c r="A1027" s="28"/>
    </row>
    <row r="1028" spans="1:1" x14ac:dyDescent="0.35">
      <c r="A1028" s="28"/>
    </row>
    <row r="1029" spans="1:1" x14ac:dyDescent="0.35">
      <c r="A1029" s="28"/>
    </row>
    <row r="1030" spans="1:1" x14ac:dyDescent="0.35">
      <c r="A1030" s="28"/>
    </row>
    <row r="1031" spans="1:1" x14ac:dyDescent="0.35">
      <c r="A1031" s="28"/>
    </row>
    <row r="1032" spans="1:1" x14ac:dyDescent="0.35">
      <c r="A1032" s="28"/>
    </row>
    <row r="1033" spans="1:1" x14ac:dyDescent="0.35">
      <c r="A1033" s="28"/>
    </row>
    <row r="1034" spans="1:1" x14ac:dyDescent="0.35">
      <c r="A1034" s="28"/>
    </row>
    <row r="1035" spans="1:1" x14ac:dyDescent="0.35">
      <c r="A1035" s="28"/>
    </row>
    <row r="1036" spans="1:1" x14ac:dyDescent="0.35">
      <c r="A1036" s="28"/>
    </row>
    <row r="1037" spans="1:1" x14ac:dyDescent="0.35">
      <c r="A1037" s="28"/>
    </row>
    <row r="1038" spans="1:1" x14ac:dyDescent="0.35">
      <c r="A1038" s="28"/>
    </row>
    <row r="1039" spans="1:1" x14ac:dyDescent="0.35">
      <c r="A1039" s="28"/>
    </row>
    <row r="1040" spans="1:1" x14ac:dyDescent="0.35">
      <c r="A1040" s="28"/>
    </row>
    <row r="1041" spans="1:1" x14ac:dyDescent="0.35">
      <c r="A1041" s="28"/>
    </row>
    <row r="1042" spans="1:1" x14ac:dyDescent="0.35">
      <c r="A1042" s="28"/>
    </row>
    <row r="1043" spans="1:1" x14ac:dyDescent="0.35">
      <c r="A1043" s="28"/>
    </row>
    <row r="1044" spans="1:1" x14ac:dyDescent="0.35">
      <c r="A1044" s="28"/>
    </row>
    <row r="1045" spans="1:1" x14ac:dyDescent="0.35">
      <c r="A1045" s="28"/>
    </row>
    <row r="1046" spans="1:1" x14ac:dyDescent="0.35">
      <c r="A1046" s="28"/>
    </row>
    <row r="1047" spans="1:1" x14ac:dyDescent="0.35">
      <c r="A1047" s="28"/>
    </row>
    <row r="1048" spans="1:1" x14ac:dyDescent="0.35">
      <c r="A1048" s="28"/>
    </row>
    <row r="1049" spans="1:1" x14ac:dyDescent="0.35">
      <c r="A1049" s="28"/>
    </row>
    <row r="1050" spans="1:1" x14ac:dyDescent="0.35">
      <c r="A1050" s="28"/>
    </row>
    <row r="1051" spans="1:1" x14ac:dyDescent="0.35">
      <c r="A1051" s="28"/>
    </row>
    <row r="1052" spans="1:1" x14ac:dyDescent="0.35">
      <c r="A1052" s="28"/>
    </row>
    <row r="1053" spans="1:1" x14ac:dyDescent="0.35">
      <c r="A1053" s="28"/>
    </row>
    <row r="1054" spans="1:1" x14ac:dyDescent="0.35">
      <c r="A1054" s="28"/>
    </row>
    <row r="1055" spans="1:1" x14ac:dyDescent="0.35">
      <c r="A1055" s="28"/>
    </row>
    <row r="1056" spans="1:1" x14ac:dyDescent="0.35">
      <c r="A1056" s="28"/>
    </row>
    <row r="1057" spans="1:1" x14ac:dyDescent="0.35">
      <c r="A1057" s="28"/>
    </row>
    <row r="1058" spans="1:1" x14ac:dyDescent="0.35">
      <c r="A1058" s="28"/>
    </row>
    <row r="1059" spans="1:1" x14ac:dyDescent="0.35">
      <c r="A1059" s="28"/>
    </row>
    <row r="1060" spans="1:1" x14ac:dyDescent="0.35">
      <c r="A1060" s="28"/>
    </row>
    <row r="1061" spans="1:1" x14ac:dyDescent="0.35">
      <c r="A1061" s="28"/>
    </row>
    <row r="1062" spans="1:1" x14ac:dyDescent="0.35">
      <c r="A1062" s="28"/>
    </row>
    <row r="1063" spans="1:1" x14ac:dyDescent="0.35">
      <c r="A1063" s="28"/>
    </row>
    <row r="1064" spans="1:1" x14ac:dyDescent="0.35">
      <c r="A1064" s="28"/>
    </row>
    <row r="1065" spans="1:1" x14ac:dyDescent="0.35">
      <c r="A1065" s="28"/>
    </row>
    <row r="1066" spans="1:1" x14ac:dyDescent="0.35">
      <c r="A1066" s="28"/>
    </row>
    <row r="1067" spans="1:1" x14ac:dyDescent="0.35">
      <c r="A1067" s="28"/>
    </row>
    <row r="1068" spans="1:1" x14ac:dyDescent="0.35">
      <c r="A1068" s="28"/>
    </row>
    <row r="1069" spans="1:1" x14ac:dyDescent="0.35">
      <c r="A1069" s="28"/>
    </row>
    <row r="1070" spans="1:1" x14ac:dyDescent="0.35">
      <c r="A1070" s="28"/>
    </row>
    <row r="1071" spans="1:1" x14ac:dyDescent="0.35">
      <c r="A1071" s="28"/>
    </row>
    <row r="1072" spans="1:1" x14ac:dyDescent="0.35">
      <c r="A1072" s="28"/>
    </row>
    <row r="1073" spans="1:1" x14ac:dyDescent="0.35">
      <c r="A1073" s="28"/>
    </row>
    <row r="1074" spans="1:1" x14ac:dyDescent="0.35">
      <c r="A1074" s="28"/>
    </row>
    <row r="1075" spans="1:1" x14ac:dyDescent="0.35">
      <c r="A1075" s="28"/>
    </row>
    <row r="1076" spans="1:1" x14ac:dyDescent="0.35">
      <c r="A1076" s="28"/>
    </row>
    <row r="1077" spans="1:1" x14ac:dyDescent="0.35">
      <c r="A1077" s="28"/>
    </row>
    <row r="1078" spans="1:1" x14ac:dyDescent="0.35">
      <c r="A1078" s="28"/>
    </row>
    <row r="1079" spans="1:1" x14ac:dyDescent="0.35">
      <c r="A1079" s="28"/>
    </row>
    <row r="1080" spans="1:1" x14ac:dyDescent="0.35">
      <c r="A1080" s="28"/>
    </row>
    <row r="1081" spans="1:1" x14ac:dyDescent="0.35">
      <c r="A1081" s="28"/>
    </row>
    <row r="1082" spans="1:1" x14ac:dyDescent="0.35">
      <c r="A1082" s="28"/>
    </row>
    <row r="1083" spans="1:1" x14ac:dyDescent="0.35">
      <c r="A1083" s="28"/>
    </row>
    <row r="1084" spans="1:1" x14ac:dyDescent="0.35">
      <c r="A1084" s="28"/>
    </row>
    <row r="1085" spans="1:1" x14ac:dyDescent="0.35">
      <c r="A1085" s="28"/>
    </row>
    <row r="1086" spans="1:1" x14ac:dyDescent="0.35">
      <c r="A1086" s="28"/>
    </row>
    <row r="1087" spans="1:1" x14ac:dyDescent="0.35">
      <c r="A1087" s="28"/>
    </row>
    <row r="1088" spans="1:1" x14ac:dyDescent="0.35">
      <c r="A1088" s="28"/>
    </row>
    <row r="1089" spans="1:1" x14ac:dyDescent="0.35">
      <c r="A1089" s="28"/>
    </row>
    <row r="1090" spans="1:1" x14ac:dyDescent="0.35">
      <c r="A1090" s="28"/>
    </row>
    <row r="1091" spans="1:1" x14ac:dyDescent="0.35">
      <c r="A1091" s="28"/>
    </row>
    <row r="1092" spans="1:1" x14ac:dyDescent="0.35">
      <c r="A1092" s="28"/>
    </row>
    <row r="1093" spans="1:1" x14ac:dyDescent="0.35">
      <c r="A1093" s="28"/>
    </row>
    <row r="1094" spans="1:1" x14ac:dyDescent="0.35">
      <c r="A1094" s="28"/>
    </row>
    <row r="1095" spans="1:1" x14ac:dyDescent="0.35">
      <c r="A1095" s="28"/>
    </row>
    <row r="1096" spans="1:1" x14ac:dyDescent="0.35">
      <c r="A1096" s="28"/>
    </row>
    <row r="1097" spans="1:1" x14ac:dyDescent="0.35">
      <c r="A1097" s="28"/>
    </row>
    <row r="1098" spans="1:1" x14ac:dyDescent="0.35">
      <c r="A1098" s="28"/>
    </row>
    <row r="1099" spans="1:1" x14ac:dyDescent="0.35">
      <c r="A1099" s="28"/>
    </row>
    <row r="1100" spans="1:1" x14ac:dyDescent="0.35">
      <c r="A1100" s="28"/>
    </row>
    <row r="1101" spans="1:1" x14ac:dyDescent="0.35">
      <c r="A1101" s="28"/>
    </row>
    <row r="1102" spans="1:1" x14ac:dyDescent="0.35">
      <c r="A1102" s="28"/>
    </row>
    <row r="1103" spans="1:1" x14ac:dyDescent="0.35">
      <c r="A1103" s="28"/>
    </row>
    <row r="1104" spans="1:1" x14ac:dyDescent="0.35">
      <c r="A1104" s="28"/>
    </row>
    <row r="1105" spans="1:1" x14ac:dyDescent="0.35">
      <c r="A1105" s="28"/>
    </row>
    <row r="1106" spans="1:1" x14ac:dyDescent="0.35">
      <c r="A1106" s="28"/>
    </row>
    <row r="1107" spans="1:1" x14ac:dyDescent="0.35">
      <c r="A1107" s="28"/>
    </row>
    <row r="1108" spans="1:1" x14ac:dyDescent="0.35">
      <c r="A1108" s="28"/>
    </row>
    <row r="1109" spans="1:1" x14ac:dyDescent="0.35">
      <c r="A1109" s="28"/>
    </row>
    <row r="1110" spans="1:1" x14ac:dyDescent="0.35">
      <c r="A1110" s="28"/>
    </row>
    <row r="1111" spans="1:1" x14ac:dyDescent="0.35">
      <c r="A1111" s="28"/>
    </row>
    <row r="1112" spans="1:1" x14ac:dyDescent="0.35">
      <c r="A1112" s="28"/>
    </row>
    <row r="1113" spans="1:1" x14ac:dyDescent="0.35">
      <c r="A1113" s="28"/>
    </row>
    <row r="1114" spans="1:1" x14ac:dyDescent="0.35">
      <c r="A1114" s="28"/>
    </row>
    <row r="1115" spans="1:1" x14ac:dyDescent="0.35">
      <c r="A1115" s="28"/>
    </row>
    <row r="1116" spans="1:1" x14ac:dyDescent="0.35">
      <c r="A1116" s="28"/>
    </row>
    <row r="1117" spans="1:1" x14ac:dyDescent="0.35">
      <c r="A1117" s="28"/>
    </row>
    <row r="1118" spans="1:1" x14ac:dyDescent="0.35">
      <c r="A1118" s="28"/>
    </row>
    <row r="1119" spans="1:1" x14ac:dyDescent="0.35">
      <c r="A1119" s="28"/>
    </row>
    <row r="1120" spans="1:1" x14ac:dyDescent="0.35">
      <c r="A1120" s="28"/>
    </row>
    <row r="1121" spans="1:1" x14ac:dyDescent="0.35">
      <c r="A1121" s="28"/>
    </row>
    <row r="1122" spans="1:1" x14ac:dyDescent="0.35">
      <c r="A1122" s="28"/>
    </row>
    <row r="1123" spans="1:1" x14ac:dyDescent="0.35">
      <c r="A1123" s="28"/>
    </row>
    <row r="1124" spans="1:1" x14ac:dyDescent="0.35">
      <c r="A1124" s="28"/>
    </row>
    <row r="1125" spans="1:1" x14ac:dyDescent="0.35">
      <c r="A1125" s="28"/>
    </row>
    <row r="1126" spans="1:1" x14ac:dyDescent="0.35">
      <c r="A1126" s="28"/>
    </row>
    <row r="1127" spans="1:1" x14ac:dyDescent="0.35">
      <c r="A1127" s="28"/>
    </row>
    <row r="1128" spans="1:1" x14ac:dyDescent="0.35">
      <c r="A1128" s="28"/>
    </row>
    <row r="1129" spans="1:1" x14ac:dyDescent="0.35">
      <c r="A1129" s="28"/>
    </row>
    <row r="1130" spans="1:1" x14ac:dyDescent="0.35">
      <c r="A1130" s="28"/>
    </row>
    <row r="1131" spans="1:1" x14ac:dyDescent="0.35">
      <c r="A1131" s="28"/>
    </row>
    <row r="1132" spans="1:1" x14ac:dyDescent="0.35">
      <c r="A1132" s="28"/>
    </row>
    <row r="1133" spans="1:1" x14ac:dyDescent="0.35">
      <c r="A1133" s="28"/>
    </row>
    <row r="1134" spans="1:1" x14ac:dyDescent="0.35">
      <c r="A1134" s="28"/>
    </row>
    <row r="1135" spans="1:1" x14ac:dyDescent="0.35">
      <c r="A1135" s="28"/>
    </row>
    <row r="1136" spans="1:1" x14ac:dyDescent="0.35">
      <c r="A1136" s="28"/>
    </row>
    <row r="1137" spans="1:1" x14ac:dyDescent="0.35">
      <c r="A1137" s="28"/>
    </row>
    <row r="1138" spans="1:1" x14ac:dyDescent="0.35">
      <c r="A1138" s="28"/>
    </row>
    <row r="1139" spans="1:1" x14ac:dyDescent="0.35">
      <c r="A1139" s="28"/>
    </row>
    <row r="1140" spans="1:1" x14ac:dyDescent="0.35">
      <c r="A1140" s="28"/>
    </row>
    <row r="1141" spans="1:1" x14ac:dyDescent="0.35">
      <c r="A1141" s="28"/>
    </row>
    <row r="1142" spans="1:1" x14ac:dyDescent="0.35">
      <c r="A1142" s="28"/>
    </row>
    <row r="1143" spans="1:1" x14ac:dyDescent="0.35">
      <c r="A1143" s="28"/>
    </row>
    <row r="1144" spans="1:1" x14ac:dyDescent="0.35">
      <c r="A1144" s="28"/>
    </row>
    <row r="1145" spans="1:1" x14ac:dyDescent="0.35">
      <c r="A1145" s="28"/>
    </row>
    <row r="1146" spans="1:1" x14ac:dyDescent="0.35">
      <c r="A1146" s="28"/>
    </row>
    <row r="1147" spans="1:1" x14ac:dyDescent="0.35">
      <c r="A1147" s="28"/>
    </row>
    <row r="1148" spans="1:1" x14ac:dyDescent="0.35">
      <c r="A1148" s="28"/>
    </row>
    <row r="1149" spans="1:1" x14ac:dyDescent="0.35">
      <c r="A1149" s="28"/>
    </row>
    <row r="1150" spans="1:1" x14ac:dyDescent="0.35">
      <c r="A1150" s="28"/>
    </row>
    <row r="1151" spans="1:1" x14ac:dyDescent="0.35">
      <c r="A1151" s="28"/>
    </row>
    <row r="1152" spans="1:1" x14ac:dyDescent="0.35">
      <c r="A1152" s="28"/>
    </row>
    <row r="1153" spans="1:1" x14ac:dyDescent="0.35">
      <c r="A1153" s="28"/>
    </row>
    <row r="1154" spans="1:1" x14ac:dyDescent="0.35">
      <c r="A1154" s="28"/>
    </row>
    <row r="1155" spans="1:1" x14ac:dyDescent="0.35">
      <c r="A1155" s="28"/>
    </row>
    <row r="1156" spans="1:1" x14ac:dyDescent="0.35">
      <c r="A1156" s="28"/>
    </row>
    <row r="1157" spans="1:1" x14ac:dyDescent="0.35">
      <c r="A1157" s="28"/>
    </row>
    <row r="1158" spans="1:1" x14ac:dyDescent="0.35">
      <c r="A1158" s="28"/>
    </row>
    <row r="1159" spans="1:1" x14ac:dyDescent="0.35">
      <c r="A1159" s="28"/>
    </row>
    <row r="1160" spans="1:1" x14ac:dyDescent="0.35">
      <c r="A1160" s="28"/>
    </row>
    <row r="1161" spans="1:1" x14ac:dyDescent="0.35">
      <c r="A1161" s="28"/>
    </row>
    <row r="1162" spans="1:1" x14ac:dyDescent="0.35">
      <c r="A1162" s="28"/>
    </row>
    <row r="1163" spans="1:1" x14ac:dyDescent="0.35">
      <c r="A1163" s="28"/>
    </row>
    <row r="1164" spans="1:1" x14ac:dyDescent="0.35">
      <c r="A1164" s="28"/>
    </row>
    <row r="1165" spans="1:1" x14ac:dyDescent="0.35">
      <c r="A1165" s="28"/>
    </row>
    <row r="1166" spans="1:1" x14ac:dyDescent="0.35">
      <c r="A1166" s="28"/>
    </row>
    <row r="1167" spans="1:1" x14ac:dyDescent="0.35">
      <c r="A1167" s="28"/>
    </row>
    <row r="1168" spans="1:1" x14ac:dyDescent="0.35">
      <c r="A1168" s="28"/>
    </row>
    <row r="1169" spans="1:1" x14ac:dyDescent="0.35">
      <c r="A1169" s="28"/>
    </row>
    <row r="1170" spans="1:1" x14ac:dyDescent="0.35">
      <c r="A1170" s="28"/>
    </row>
    <row r="1171" spans="1:1" x14ac:dyDescent="0.35">
      <c r="A1171" s="28"/>
    </row>
    <row r="1172" spans="1:1" x14ac:dyDescent="0.35">
      <c r="A1172" s="28"/>
    </row>
    <row r="1173" spans="1:1" x14ac:dyDescent="0.35">
      <c r="A1173" s="28"/>
    </row>
    <row r="1174" spans="1:1" x14ac:dyDescent="0.35">
      <c r="A1174" s="28"/>
    </row>
    <row r="1175" spans="1:1" x14ac:dyDescent="0.35">
      <c r="A1175" s="28"/>
    </row>
    <row r="1176" spans="1:1" x14ac:dyDescent="0.35">
      <c r="A1176" s="28"/>
    </row>
    <row r="1177" spans="1:1" x14ac:dyDescent="0.35">
      <c r="A1177" s="28"/>
    </row>
    <row r="1178" spans="1:1" x14ac:dyDescent="0.35">
      <c r="A1178" s="28"/>
    </row>
    <row r="1179" spans="1:1" x14ac:dyDescent="0.35">
      <c r="A1179" s="28"/>
    </row>
    <row r="1180" spans="1:1" x14ac:dyDescent="0.35">
      <c r="A1180" s="28"/>
    </row>
    <row r="1181" spans="1:1" x14ac:dyDescent="0.35">
      <c r="A1181" s="28"/>
    </row>
    <row r="1182" spans="1:1" x14ac:dyDescent="0.35">
      <c r="A1182" s="28"/>
    </row>
    <row r="1183" spans="1:1" x14ac:dyDescent="0.35">
      <c r="A1183" s="28"/>
    </row>
    <row r="1184" spans="1:1" x14ac:dyDescent="0.35">
      <c r="A1184" s="28"/>
    </row>
    <row r="1185" spans="1:1" x14ac:dyDescent="0.35">
      <c r="A1185" s="28"/>
    </row>
    <row r="1186" spans="1:1" x14ac:dyDescent="0.35">
      <c r="A1186" s="28"/>
    </row>
    <row r="1187" spans="1:1" x14ac:dyDescent="0.35">
      <c r="A1187" s="28"/>
    </row>
    <row r="1188" spans="1:1" x14ac:dyDescent="0.35">
      <c r="A1188" s="28"/>
    </row>
    <row r="1189" spans="1:1" x14ac:dyDescent="0.35">
      <c r="A1189" s="28"/>
    </row>
    <row r="1190" spans="1:1" x14ac:dyDescent="0.35">
      <c r="A1190" s="28"/>
    </row>
    <row r="1191" spans="1:1" x14ac:dyDescent="0.35">
      <c r="A1191" s="28"/>
    </row>
    <row r="1192" spans="1:1" x14ac:dyDescent="0.35">
      <c r="A1192" s="28"/>
    </row>
    <row r="1193" spans="1:1" x14ac:dyDescent="0.35">
      <c r="A1193" s="28"/>
    </row>
    <row r="1194" spans="1:1" x14ac:dyDescent="0.35">
      <c r="A1194" s="28"/>
    </row>
    <row r="1195" spans="1:1" x14ac:dyDescent="0.35">
      <c r="A1195" s="28"/>
    </row>
    <row r="1196" spans="1:1" x14ac:dyDescent="0.35">
      <c r="A1196" s="28"/>
    </row>
    <row r="1197" spans="1:1" x14ac:dyDescent="0.35">
      <c r="A1197" s="28"/>
    </row>
    <row r="1198" spans="1:1" x14ac:dyDescent="0.35">
      <c r="A1198" s="28"/>
    </row>
    <row r="1199" spans="1:1" x14ac:dyDescent="0.35">
      <c r="A1199" s="28"/>
    </row>
    <row r="1200" spans="1:1" x14ac:dyDescent="0.35">
      <c r="A1200" s="28"/>
    </row>
    <row r="1201" spans="1:1" x14ac:dyDescent="0.35">
      <c r="A1201" s="28"/>
    </row>
    <row r="1202" spans="1:1" x14ac:dyDescent="0.35">
      <c r="A1202" s="28"/>
    </row>
    <row r="1203" spans="1:1" x14ac:dyDescent="0.35">
      <c r="A1203" s="28"/>
    </row>
    <row r="1204" spans="1:1" x14ac:dyDescent="0.35">
      <c r="A1204" s="28"/>
    </row>
    <row r="1205" spans="1:1" x14ac:dyDescent="0.35">
      <c r="A1205" s="28"/>
    </row>
    <row r="1206" spans="1:1" x14ac:dyDescent="0.35">
      <c r="A1206" s="28"/>
    </row>
    <row r="1207" spans="1:1" x14ac:dyDescent="0.35">
      <c r="A1207" s="28"/>
    </row>
    <row r="1208" spans="1:1" x14ac:dyDescent="0.35">
      <c r="A1208" s="28"/>
    </row>
    <row r="1209" spans="1:1" x14ac:dyDescent="0.35">
      <c r="A1209" s="28"/>
    </row>
    <row r="1210" spans="1:1" x14ac:dyDescent="0.35">
      <c r="A1210" s="28"/>
    </row>
    <row r="1211" spans="1:1" x14ac:dyDescent="0.35">
      <c r="A1211" s="28"/>
    </row>
    <row r="1212" spans="1:1" x14ac:dyDescent="0.35">
      <c r="A1212" s="28"/>
    </row>
    <row r="1213" spans="1:1" x14ac:dyDescent="0.35">
      <c r="A1213" s="28"/>
    </row>
    <row r="1214" spans="1:1" x14ac:dyDescent="0.35">
      <c r="A1214" s="28"/>
    </row>
    <row r="1215" spans="1:1" x14ac:dyDescent="0.35">
      <c r="A1215" s="28"/>
    </row>
    <row r="1216" spans="1:1" x14ac:dyDescent="0.35">
      <c r="A1216" s="28"/>
    </row>
    <row r="1217" spans="1:1" x14ac:dyDescent="0.35">
      <c r="A1217" s="28"/>
    </row>
    <row r="1218" spans="1:1" x14ac:dyDescent="0.35">
      <c r="A1218" s="28"/>
    </row>
    <row r="1219" spans="1:1" x14ac:dyDescent="0.35">
      <c r="A1219" s="28"/>
    </row>
    <row r="1220" spans="1:1" x14ac:dyDescent="0.35">
      <c r="A1220" s="28"/>
    </row>
    <row r="1221" spans="1:1" x14ac:dyDescent="0.35">
      <c r="A1221" s="28"/>
    </row>
    <row r="1222" spans="1:1" x14ac:dyDescent="0.35">
      <c r="A1222" s="28"/>
    </row>
    <row r="1223" spans="1:1" x14ac:dyDescent="0.35">
      <c r="A1223" s="28"/>
    </row>
    <row r="1224" spans="1:1" x14ac:dyDescent="0.35">
      <c r="A1224" s="28"/>
    </row>
    <row r="1225" spans="1:1" x14ac:dyDescent="0.35">
      <c r="A1225" s="28"/>
    </row>
    <row r="1226" spans="1:1" x14ac:dyDescent="0.35">
      <c r="A1226" s="28"/>
    </row>
    <row r="1227" spans="1:1" x14ac:dyDescent="0.35">
      <c r="A1227" s="28"/>
    </row>
    <row r="1228" spans="1:1" x14ac:dyDescent="0.35">
      <c r="A1228" s="28"/>
    </row>
    <row r="1229" spans="1:1" x14ac:dyDescent="0.35">
      <c r="A1229" s="28"/>
    </row>
    <row r="1230" spans="1:1" x14ac:dyDescent="0.35">
      <c r="A1230" s="28"/>
    </row>
    <row r="1231" spans="1:1" x14ac:dyDescent="0.35">
      <c r="A1231" s="28"/>
    </row>
    <row r="1232" spans="1:1" x14ac:dyDescent="0.35">
      <c r="A1232" s="28"/>
    </row>
    <row r="1233" spans="1:1" x14ac:dyDescent="0.35">
      <c r="A1233" s="28"/>
    </row>
    <row r="1234" spans="1:1" x14ac:dyDescent="0.35">
      <c r="A1234" s="28"/>
    </row>
    <row r="1235" spans="1:1" x14ac:dyDescent="0.35">
      <c r="A1235" s="28"/>
    </row>
    <row r="1236" spans="1:1" x14ac:dyDescent="0.35">
      <c r="A1236" s="28"/>
    </row>
    <row r="1237" spans="1:1" x14ac:dyDescent="0.35">
      <c r="A1237" s="28"/>
    </row>
    <row r="1238" spans="1:1" x14ac:dyDescent="0.35">
      <c r="A1238" s="28"/>
    </row>
    <row r="1239" spans="1:1" x14ac:dyDescent="0.35">
      <c r="A1239" s="28"/>
    </row>
    <row r="1240" spans="1:1" x14ac:dyDescent="0.35">
      <c r="A1240" s="28"/>
    </row>
    <row r="1241" spans="1:1" x14ac:dyDescent="0.35">
      <c r="A1241" s="28"/>
    </row>
    <row r="1242" spans="1:1" x14ac:dyDescent="0.35">
      <c r="A1242" s="28"/>
    </row>
    <row r="1243" spans="1:1" x14ac:dyDescent="0.35">
      <c r="A1243" s="28"/>
    </row>
    <row r="1244" spans="1:1" x14ac:dyDescent="0.35">
      <c r="A1244" s="28"/>
    </row>
    <row r="1245" spans="1:1" x14ac:dyDescent="0.35">
      <c r="A1245" s="28"/>
    </row>
    <row r="1246" spans="1:1" x14ac:dyDescent="0.35">
      <c r="A1246" s="28"/>
    </row>
    <row r="1247" spans="1:1" x14ac:dyDescent="0.35">
      <c r="A1247" s="28"/>
    </row>
    <row r="1248" spans="1:1" x14ac:dyDescent="0.35">
      <c r="A1248" s="28"/>
    </row>
    <row r="1249" spans="1:1" x14ac:dyDescent="0.35">
      <c r="A1249" s="28"/>
    </row>
    <row r="1250" spans="1:1" x14ac:dyDescent="0.35">
      <c r="A1250" s="28"/>
    </row>
    <row r="1251" spans="1:1" x14ac:dyDescent="0.35">
      <c r="A1251" s="28"/>
    </row>
    <row r="1252" spans="1:1" x14ac:dyDescent="0.35">
      <c r="A1252" s="28"/>
    </row>
    <row r="1253" spans="1:1" x14ac:dyDescent="0.35">
      <c r="A1253" s="28"/>
    </row>
    <row r="1254" spans="1:1" x14ac:dyDescent="0.35">
      <c r="A1254" s="28"/>
    </row>
    <row r="1255" spans="1:1" x14ac:dyDescent="0.35">
      <c r="A1255" s="28"/>
    </row>
    <row r="1256" spans="1:1" x14ac:dyDescent="0.35">
      <c r="A1256" s="28"/>
    </row>
    <row r="1257" spans="1:1" x14ac:dyDescent="0.35">
      <c r="A1257" s="28"/>
    </row>
    <row r="1258" spans="1:1" x14ac:dyDescent="0.35">
      <c r="A1258" s="28"/>
    </row>
    <row r="1259" spans="1:1" x14ac:dyDescent="0.35">
      <c r="A1259" s="28"/>
    </row>
    <row r="1260" spans="1:1" x14ac:dyDescent="0.35">
      <c r="A1260" s="28"/>
    </row>
    <row r="1261" spans="1:1" x14ac:dyDescent="0.35">
      <c r="A1261" s="28"/>
    </row>
    <row r="1262" spans="1:1" x14ac:dyDescent="0.35">
      <c r="A1262" s="28"/>
    </row>
    <row r="1263" spans="1:1" x14ac:dyDescent="0.35">
      <c r="A1263" s="28"/>
    </row>
    <row r="1264" spans="1:1" x14ac:dyDescent="0.35">
      <c r="A1264" s="28"/>
    </row>
    <row r="1265" spans="1:1" x14ac:dyDescent="0.35">
      <c r="A1265" s="28"/>
    </row>
    <row r="1266" spans="1:1" x14ac:dyDescent="0.35">
      <c r="A1266" s="28"/>
    </row>
    <row r="1267" spans="1:1" x14ac:dyDescent="0.35">
      <c r="A1267" s="28"/>
    </row>
    <row r="1268" spans="1:1" x14ac:dyDescent="0.35">
      <c r="A1268" s="28"/>
    </row>
    <row r="1269" spans="1:1" x14ac:dyDescent="0.35">
      <c r="A1269" s="28"/>
    </row>
    <row r="1270" spans="1:1" x14ac:dyDescent="0.35">
      <c r="A1270" s="28"/>
    </row>
    <row r="1271" spans="1:1" x14ac:dyDescent="0.35">
      <c r="A1271" s="28"/>
    </row>
    <row r="1272" spans="1:1" x14ac:dyDescent="0.35">
      <c r="A1272" s="28"/>
    </row>
    <row r="1273" spans="1:1" x14ac:dyDescent="0.35">
      <c r="A1273" s="28"/>
    </row>
    <row r="1274" spans="1:1" x14ac:dyDescent="0.35">
      <c r="A1274" s="28"/>
    </row>
    <row r="1275" spans="1:1" x14ac:dyDescent="0.35">
      <c r="A1275" s="28"/>
    </row>
    <row r="1276" spans="1:1" x14ac:dyDescent="0.35">
      <c r="A1276" s="28"/>
    </row>
    <row r="1277" spans="1:1" x14ac:dyDescent="0.35">
      <c r="A1277" s="28"/>
    </row>
    <row r="1278" spans="1:1" x14ac:dyDescent="0.35">
      <c r="A1278" s="28"/>
    </row>
    <row r="1279" spans="1:1" x14ac:dyDescent="0.35">
      <c r="A1279" s="28"/>
    </row>
    <row r="1280" spans="1:1" x14ac:dyDescent="0.35">
      <c r="A1280" s="28"/>
    </row>
    <row r="1281" spans="1:1" x14ac:dyDescent="0.35">
      <c r="A1281" s="28"/>
    </row>
    <row r="1282" spans="1:1" x14ac:dyDescent="0.35">
      <c r="A1282" s="28"/>
    </row>
    <row r="1283" spans="1:1" x14ac:dyDescent="0.35">
      <c r="A1283" s="28"/>
    </row>
    <row r="1284" spans="1:1" x14ac:dyDescent="0.35">
      <c r="A1284" s="28"/>
    </row>
    <row r="1285" spans="1:1" x14ac:dyDescent="0.35">
      <c r="A1285" s="28"/>
    </row>
    <row r="1286" spans="1:1" x14ac:dyDescent="0.35">
      <c r="A1286" s="28"/>
    </row>
    <row r="1287" spans="1:1" x14ac:dyDescent="0.35">
      <c r="A1287" s="28"/>
    </row>
    <row r="1288" spans="1:1" x14ac:dyDescent="0.35">
      <c r="A1288" s="28"/>
    </row>
    <row r="1289" spans="1:1" x14ac:dyDescent="0.35">
      <c r="A1289" s="28"/>
    </row>
    <row r="1290" spans="1:1" x14ac:dyDescent="0.35">
      <c r="A1290" s="28"/>
    </row>
    <row r="1291" spans="1:1" x14ac:dyDescent="0.35">
      <c r="A1291" s="28"/>
    </row>
    <row r="1292" spans="1:1" x14ac:dyDescent="0.35">
      <c r="A1292" s="28"/>
    </row>
    <row r="1293" spans="1:1" x14ac:dyDescent="0.35">
      <c r="A1293" s="28"/>
    </row>
    <row r="1294" spans="1:1" x14ac:dyDescent="0.35">
      <c r="A1294" s="28"/>
    </row>
    <row r="1295" spans="1:1" x14ac:dyDescent="0.35">
      <c r="A1295" s="28"/>
    </row>
    <row r="1296" spans="1:1" x14ac:dyDescent="0.35">
      <c r="A1296" s="28"/>
    </row>
    <row r="1297" spans="1:1" x14ac:dyDescent="0.35">
      <c r="A1297" s="28"/>
    </row>
    <row r="1298" spans="1:1" x14ac:dyDescent="0.35">
      <c r="A1298" s="28"/>
    </row>
    <row r="1299" spans="1:1" x14ac:dyDescent="0.35">
      <c r="A1299" s="28"/>
    </row>
    <row r="1300" spans="1:1" x14ac:dyDescent="0.35">
      <c r="A1300" s="28"/>
    </row>
    <row r="1301" spans="1:1" x14ac:dyDescent="0.35">
      <c r="A1301" s="28"/>
    </row>
    <row r="1302" spans="1:1" x14ac:dyDescent="0.35">
      <c r="A1302" s="28"/>
    </row>
    <row r="1303" spans="1:1" x14ac:dyDescent="0.35">
      <c r="A1303" s="28"/>
    </row>
    <row r="1304" spans="1:1" x14ac:dyDescent="0.35">
      <c r="A1304" s="28"/>
    </row>
    <row r="1305" spans="1:1" x14ac:dyDescent="0.35">
      <c r="A1305" s="28"/>
    </row>
    <row r="1306" spans="1:1" x14ac:dyDescent="0.35">
      <c r="A1306" s="28"/>
    </row>
    <row r="1307" spans="1:1" x14ac:dyDescent="0.35">
      <c r="A1307" s="28"/>
    </row>
    <row r="1308" spans="1:1" x14ac:dyDescent="0.35">
      <c r="A1308" s="28"/>
    </row>
    <row r="1309" spans="1:1" x14ac:dyDescent="0.35">
      <c r="A1309" s="28"/>
    </row>
    <row r="1310" spans="1:1" x14ac:dyDescent="0.35">
      <c r="A1310" s="28"/>
    </row>
    <row r="1311" spans="1:1" x14ac:dyDescent="0.35">
      <c r="A1311" s="28"/>
    </row>
    <row r="1312" spans="1:1" x14ac:dyDescent="0.35">
      <c r="A1312" s="28"/>
    </row>
    <row r="1313" spans="1:1" x14ac:dyDescent="0.35">
      <c r="A1313" s="28"/>
    </row>
    <row r="1314" spans="1:1" x14ac:dyDescent="0.35">
      <c r="A1314" s="28"/>
    </row>
    <row r="1315" spans="1:1" x14ac:dyDescent="0.35">
      <c r="A1315" s="28"/>
    </row>
    <row r="1316" spans="1:1" x14ac:dyDescent="0.35">
      <c r="A1316" s="28"/>
    </row>
    <row r="1317" spans="1:1" x14ac:dyDescent="0.35">
      <c r="A1317" s="28"/>
    </row>
    <row r="1318" spans="1:1" x14ac:dyDescent="0.35">
      <c r="A1318" s="28"/>
    </row>
    <row r="1319" spans="1:1" x14ac:dyDescent="0.35">
      <c r="A1319" s="28"/>
    </row>
    <row r="1320" spans="1:1" x14ac:dyDescent="0.35">
      <c r="A1320" s="28"/>
    </row>
    <row r="1321" spans="1:1" x14ac:dyDescent="0.35">
      <c r="A1321" s="28"/>
    </row>
    <row r="1322" spans="1:1" x14ac:dyDescent="0.35">
      <c r="A1322" s="28"/>
    </row>
    <row r="1323" spans="1:1" x14ac:dyDescent="0.35">
      <c r="A1323" s="28"/>
    </row>
    <row r="1324" spans="1:1" x14ac:dyDescent="0.35">
      <c r="A1324" s="28"/>
    </row>
    <row r="1325" spans="1:1" x14ac:dyDescent="0.35">
      <c r="A1325" s="28"/>
    </row>
    <row r="1326" spans="1:1" x14ac:dyDescent="0.35">
      <c r="A1326" s="28"/>
    </row>
    <row r="1327" spans="1:1" x14ac:dyDescent="0.35">
      <c r="A1327" s="28"/>
    </row>
    <row r="1328" spans="1:1" x14ac:dyDescent="0.35">
      <c r="A1328" s="28"/>
    </row>
    <row r="1329" spans="1:1" x14ac:dyDescent="0.35">
      <c r="A1329" s="28"/>
    </row>
    <row r="1330" spans="1:1" x14ac:dyDescent="0.35">
      <c r="A1330" s="28"/>
    </row>
    <row r="1331" spans="1:1" x14ac:dyDescent="0.35">
      <c r="A1331" s="28"/>
    </row>
    <row r="1332" spans="1:1" x14ac:dyDescent="0.35">
      <c r="A1332" s="28"/>
    </row>
    <row r="1333" spans="1:1" x14ac:dyDescent="0.35">
      <c r="A1333" s="28"/>
    </row>
    <row r="1334" spans="1:1" x14ac:dyDescent="0.35">
      <c r="A1334" s="28"/>
    </row>
    <row r="1335" spans="1:1" x14ac:dyDescent="0.35">
      <c r="A1335" s="28"/>
    </row>
    <row r="1336" spans="1:1" x14ac:dyDescent="0.35">
      <c r="A1336" s="28"/>
    </row>
    <row r="1337" spans="1:1" x14ac:dyDescent="0.35">
      <c r="A1337" s="28"/>
    </row>
    <row r="1338" spans="1:1" x14ac:dyDescent="0.35">
      <c r="A1338" s="28"/>
    </row>
    <row r="1339" spans="1:1" x14ac:dyDescent="0.35">
      <c r="A1339" s="28"/>
    </row>
    <row r="1340" spans="1:1" x14ac:dyDescent="0.35">
      <c r="A1340" s="28"/>
    </row>
    <row r="1341" spans="1:1" x14ac:dyDescent="0.35">
      <c r="A1341" s="28"/>
    </row>
    <row r="1342" spans="1:1" x14ac:dyDescent="0.35">
      <c r="A1342" s="28"/>
    </row>
    <row r="1343" spans="1:1" x14ac:dyDescent="0.35">
      <c r="A1343" s="28"/>
    </row>
    <row r="1344" spans="1:1" x14ac:dyDescent="0.35">
      <c r="A1344" s="28"/>
    </row>
    <row r="1345" spans="1:1" x14ac:dyDescent="0.35">
      <c r="A1345" s="28"/>
    </row>
    <row r="1346" spans="1:1" x14ac:dyDescent="0.35">
      <c r="A1346" s="28"/>
    </row>
    <row r="1347" spans="1:1" x14ac:dyDescent="0.35">
      <c r="A1347" s="28"/>
    </row>
    <row r="1348" spans="1:1" x14ac:dyDescent="0.35">
      <c r="A1348" s="28"/>
    </row>
    <row r="1349" spans="1:1" x14ac:dyDescent="0.35">
      <c r="A1349" s="28"/>
    </row>
    <row r="1350" spans="1:1" x14ac:dyDescent="0.35">
      <c r="A1350" s="28"/>
    </row>
    <row r="1351" spans="1:1" x14ac:dyDescent="0.35">
      <c r="A1351" s="28"/>
    </row>
    <row r="1352" spans="1:1" x14ac:dyDescent="0.35">
      <c r="A1352" s="28"/>
    </row>
    <row r="1353" spans="1:1" x14ac:dyDescent="0.35">
      <c r="A1353" s="28"/>
    </row>
    <row r="1354" spans="1:1" x14ac:dyDescent="0.35">
      <c r="A1354" s="28"/>
    </row>
    <row r="1355" spans="1:1" x14ac:dyDescent="0.35">
      <c r="A1355" s="28"/>
    </row>
    <row r="1356" spans="1:1" x14ac:dyDescent="0.35">
      <c r="A1356" s="28"/>
    </row>
    <row r="1357" spans="1:1" x14ac:dyDescent="0.35">
      <c r="A1357" s="28"/>
    </row>
    <row r="1358" spans="1:1" x14ac:dyDescent="0.35">
      <c r="A1358" s="28"/>
    </row>
    <row r="1359" spans="1:1" x14ac:dyDescent="0.35">
      <c r="A1359" s="28"/>
    </row>
    <row r="1360" spans="1:1" x14ac:dyDescent="0.35">
      <c r="A1360" s="28"/>
    </row>
    <row r="1361" spans="1:1" x14ac:dyDescent="0.35">
      <c r="A1361" s="28"/>
    </row>
    <row r="1362" spans="1:1" x14ac:dyDescent="0.35">
      <c r="A1362" s="28"/>
    </row>
    <row r="1363" spans="1:1" x14ac:dyDescent="0.35">
      <c r="A1363" s="28"/>
    </row>
    <row r="1364" spans="1:1" x14ac:dyDescent="0.35">
      <c r="A1364" s="28"/>
    </row>
    <row r="1365" spans="1:1" x14ac:dyDescent="0.35">
      <c r="A1365" s="28"/>
    </row>
    <row r="1366" spans="1:1" x14ac:dyDescent="0.35">
      <c r="A1366" s="28"/>
    </row>
    <row r="1367" spans="1:1" x14ac:dyDescent="0.35">
      <c r="A1367" s="28"/>
    </row>
    <row r="1368" spans="1:1" x14ac:dyDescent="0.35">
      <c r="A1368" s="28"/>
    </row>
    <row r="1369" spans="1:1" x14ac:dyDescent="0.35">
      <c r="A1369" s="28"/>
    </row>
    <row r="1370" spans="1:1" x14ac:dyDescent="0.35">
      <c r="A1370" s="28"/>
    </row>
    <row r="1371" spans="1:1" x14ac:dyDescent="0.35">
      <c r="A1371" s="28"/>
    </row>
    <row r="1372" spans="1:1" x14ac:dyDescent="0.35">
      <c r="A1372" s="28"/>
    </row>
    <row r="1373" spans="1:1" x14ac:dyDescent="0.35">
      <c r="A1373" s="28"/>
    </row>
    <row r="1374" spans="1:1" x14ac:dyDescent="0.35">
      <c r="A1374" s="28"/>
    </row>
    <row r="1375" spans="1:1" x14ac:dyDescent="0.35">
      <c r="A1375" s="28"/>
    </row>
    <row r="1376" spans="1:1" x14ac:dyDescent="0.35">
      <c r="A1376" s="28"/>
    </row>
    <row r="1377" spans="1:1" x14ac:dyDescent="0.35">
      <c r="A1377" s="28"/>
    </row>
    <row r="1378" spans="1:1" x14ac:dyDescent="0.35">
      <c r="A1378" s="28"/>
    </row>
    <row r="1379" spans="1:1" x14ac:dyDescent="0.35">
      <c r="A1379" s="28"/>
    </row>
    <row r="1380" spans="1:1" x14ac:dyDescent="0.35">
      <c r="A1380" s="28"/>
    </row>
    <row r="1381" spans="1:1" x14ac:dyDescent="0.35">
      <c r="A1381" s="28"/>
    </row>
    <row r="1382" spans="1:1" x14ac:dyDescent="0.35">
      <c r="A1382" s="28"/>
    </row>
    <row r="1383" spans="1:1" x14ac:dyDescent="0.35">
      <c r="A1383" s="28"/>
    </row>
    <row r="1384" spans="1:1" x14ac:dyDescent="0.35">
      <c r="A1384" s="28"/>
    </row>
    <row r="1385" spans="1:1" x14ac:dyDescent="0.35">
      <c r="A1385" s="28"/>
    </row>
    <row r="1386" spans="1:1" x14ac:dyDescent="0.35">
      <c r="A1386" s="28"/>
    </row>
    <row r="1387" spans="1:1" x14ac:dyDescent="0.35">
      <c r="A1387" s="28"/>
    </row>
    <row r="1388" spans="1:1" x14ac:dyDescent="0.35">
      <c r="A1388" s="28"/>
    </row>
    <row r="1389" spans="1:1" x14ac:dyDescent="0.35">
      <c r="A1389" s="28"/>
    </row>
    <row r="1390" spans="1:1" x14ac:dyDescent="0.35">
      <c r="A1390" s="28"/>
    </row>
    <row r="1391" spans="1:1" x14ac:dyDescent="0.35">
      <c r="A1391" s="28"/>
    </row>
    <row r="1392" spans="1:1" x14ac:dyDescent="0.35">
      <c r="A1392" s="28"/>
    </row>
    <row r="1393" spans="1:1" x14ac:dyDescent="0.35">
      <c r="A1393" s="28"/>
    </row>
    <row r="1394" spans="1:1" x14ac:dyDescent="0.35">
      <c r="A1394" s="28"/>
    </row>
    <row r="1395" spans="1:1" x14ac:dyDescent="0.35">
      <c r="A1395" s="28"/>
    </row>
    <row r="1396" spans="1:1" x14ac:dyDescent="0.35">
      <c r="A1396" s="28"/>
    </row>
    <row r="1397" spans="1:1" x14ac:dyDescent="0.35">
      <c r="A1397" s="28"/>
    </row>
    <row r="1398" spans="1:1" x14ac:dyDescent="0.35">
      <c r="A1398" s="28"/>
    </row>
    <row r="1399" spans="1:1" x14ac:dyDescent="0.35">
      <c r="A1399" s="28"/>
    </row>
    <row r="1400" spans="1:1" x14ac:dyDescent="0.35">
      <c r="A1400" s="28"/>
    </row>
    <row r="1401" spans="1:1" x14ac:dyDescent="0.35">
      <c r="A1401" s="28"/>
    </row>
    <row r="1402" spans="1:1" x14ac:dyDescent="0.35">
      <c r="A1402" s="28"/>
    </row>
    <row r="1403" spans="1:1" x14ac:dyDescent="0.35">
      <c r="A1403" s="28"/>
    </row>
    <row r="1404" spans="1:1" x14ac:dyDescent="0.35">
      <c r="A1404" s="28"/>
    </row>
    <row r="1405" spans="1:1" x14ac:dyDescent="0.35">
      <c r="A1405" s="28"/>
    </row>
    <row r="1406" spans="1:1" x14ac:dyDescent="0.35">
      <c r="A1406" s="28"/>
    </row>
    <row r="1407" spans="1:1" x14ac:dyDescent="0.35">
      <c r="A1407" s="28"/>
    </row>
    <row r="1408" spans="1:1" x14ac:dyDescent="0.35">
      <c r="A1408" s="28"/>
    </row>
    <row r="1409" spans="1:1" x14ac:dyDescent="0.35">
      <c r="A1409" s="28"/>
    </row>
    <row r="1410" spans="1:1" x14ac:dyDescent="0.35">
      <c r="A1410" s="28"/>
    </row>
    <row r="1411" spans="1:1" x14ac:dyDescent="0.35">
      <c r="A1411" s="28"/>
    </row>
    <row r="1412" spans="1:1" x14ac:dyDescent="0.35">
      <c r="A1412" s="28"/>
    </row>
    <row r="1413" spans="1:1" x14ac:dyDescent="0.35">
      <c r="A1413" s="28"/>
    </row>
    <row r="1414" spans="1:1" x14ac:dyDescent="0.35">
      <c r="A1414" s="28"/>
    </row>
    <row r="1415" spans="1:1" x14ac:dyDescent="0.35">
      <c r="A1415" s="28"/>
    </row>
    <row r="1416" spans="1:1" x14ac:dyDescent="0.35">
      <c r="A1416" s="28"/>
    </row>
    <row r="1417" spans="1:1" x14ac:dyDescent="0.35">
      <c r="A1417" s="28"/>
    </row>
    <row r="1418" spans="1:1" x14ac:dyDescent="0.35">
      <c r="A1418" s="28"/>
    </row>
    <row r="1419" spans="1:1" x14ac:dyDescent="0.35">
      <c r="A1419" s="28"/>
    </row>
    <row r="1420" spans="1:1" x14ac:dyDescent="0.35">
      <c r="A1420" s="28"/>
    </row>
    <row r="1421" spans="1:1" x14ac:dyDescent="0.35">
      <c r="A1421" s="28"/>
    </row>
    <row r="1422" spans="1:1" x14ac:dyDescent="0.35">
      <c r="A1422" s="28"/>
    </row>
    <row r="1423" spans="1:1" x14ac:dyDescent="0.35">
      <c r="A1423" s="28"/>
    </row>
    <row r="1424" spans="1:1" x14ac:dyDescent="0.35">
      <c r="A1424" s="28"/>
    </row>
    <row r="1425" spans="1:1" x14ac:dyDescent="0.35">
      <c r="A1425" s="28"/>
    </row>
    <row r="1426" spans="1:1" x14ac:dyDescent="0.35">
      <c r="A1426" s="28"/>
    </row>
    <row r="1427" spans="1:1" x14ac:dyDescent="0.35">
      <c r="A1427" s="28"/>
    </row>
    <row r="1428" spans="1:1" x14ac:dyDescent="0.35">
      <c r="A1428" s="28"/>
    </row>
    <row r="1429" spans="1:1" x14ac:dyDescent="0.35">
      <c r="A1429" s="28"/>
    </row>
    <row r="1430" spans="1:1" x14ac:dyDescent="0.35">
      <c r="A1430" s="28"/>
    </row>
    <row r="1431" spans="1:1" x14ac:dyDescent="0.35">
      <c r="A1431" s="28"/>
    </row>
    <row r="1432" spans="1:1" x14ac:dyDescent="0.35">
      <c r="A1432" s="28"/>
    </row>
    <row r="1433" spans="1:1" x14ac:dyDescent="0.35">
      <c r="A1433" s="28"/>
    </row>
    <row r="1434" spans="1:1" x14ac:dyDescent="0.35">
      <c r="A1434" s="28"/>
    </row>
    <row r="1435" spans="1:1" x14ac:dyDescent="0.35">
      <c r="A1435" s="28"/>
    </row>
    <row r="1436" spans="1:1" x14ac:dyDescent="0.35">
      <c r="A1436" s="28"/>
    </row>
    <row r="1437" spans="1:1" x14ac:dyDescent="0.35">
      <c r="A1437" s="28"/>
    </row>
    <row r="1438" spans="1:1" x14ac:dyDescent="0.35">
      <c r="A1438" s="28"/>
    </row>
    <row r="1439" spans="1:1" x14ac:dyDescent="0.35">
      <c r="A1439" s="28"/>
    </row>
    <row r="1440" spans="1:1" x14ac:dyDescent="0.35">
      <c r="A1440" s="28"/>
    </row>
    <row r="1441" spans="1:1" x14ac:dyDescent="0.35">
      <c r="A1441" s="28"/>
    </row>
    <row r="1442" spans="1:1" x14ac:dyDescent="0.35">
      <c r="A1442" s="28"/>
    </row>
    <row r="1443" spans="1:1" x14ac:dyDescent="0.35">
      <c r="A1443" s="28"/>
    </row>
    <row r="1444" spans="1:1" x14ac:dyDescent="0.35">
      <c r="A1444" s="28"/>
    </row>
    <row r="1445" spans="1:1" x14ac:dyDescent="0.35">
      <c r="A1445" s="28"/>
    </row>
    <row r="1446" spans="1:1" x14ac:dyDescent="0.35">
      <c r="A1446" s="28"/>
    </row>
    <row r="1447" spans="1:1" x14ac:dyDescent="0.35">
      <c r="A1447" s="28"/>
    </row>
    <row r="1448" spans="1:1" x14ac:dyDescent="0.35">
      <c r="A1448" s="28"/>
    </row>
    <row r="1449" spans="1:1" x14ac:dyDescent="0.35">
      <c r="A1449" s="28"/>
    </row>
    <row r="1450" spans="1:1" x14ac:dyDescent="0.35">
      <c r="A1450" s="28"/>
    </row>
    <row r="1451" spans="1:1" x14ac:dyDescent="0.35">
      <c r="A1451" s="28"/>
    </row>
    <row r="1452" spans="1:1" x14ac:dyDescent="0.35">
      <c r="A1452" s="28"/>
    </row>
    <row r="1453" spans="1:1" x14ac:dyDescent="0.35">
      <c r="A1453" s="28"/>
    </row>
    <row r="1454" spans="1:1" x14ac:dyDescent="0.35">
      <c r="A1454" s="28"/>
    </row>
    <row r="1455" spans="1:1" x14ac:dyDescent="0.35">
      <c r="A1455" s="28"/>
    </row>
    <row r="1456" spans="1:1" x14ac:dyDescent="0.35">
      <c r="A1456" s="28"/>
    </row>
    <row r="1457" spans="1:1" x14ac:dyDescent="0.35">
      <c r="A1457" s="28"/>
    </row>
    <row r="1458" spans="1:1" x14ac:dyDescent="0.35">
      <c r="A1458" s="28"/>
    </row>
    <row r="1459" spans="1:1" x14ac:dyDescent="0.35">
      <c r="A1459" s="28"/>
    </row>
    <row r="1460" spans="1:1" x14ac:dyDescent="0.35">
      <c r="A1460" s="28"/>
    </row>
    <row r="1461" spans="1:1" x14ac:dyDescent="0.35">
      <c r="A1461" s="28"/>
    </row>
    <row r="1462" spans="1:1" x14ac:dyDescent="0.35">
      <c r="A1462" s="28"/>
    </row>
    <row r="1463" spans="1:1" x14ac:dyDescent="0.35">
      <c r="A1463" s="28"/>
    </row>
    <row r="1464" spans="1:1" x14ac:dyDescent="0.35">
      <c r="A1464" s="28"/>
    </row>
    <row r="1465" spans="1:1" x14ac:dyDescent="0.35">
      <c r="A1465" s="28"/>
    </row>
    <row r="1466" spans="1:1" x14ac:dyDescent="0.35">
      <c r="A1466" s="28"/>
    </row>
    <row r="1467" spans="1:1" x14ac:dyDescent="0.35">
      <c r="A1467" s="28"/>
    </row>
    <row r="1468" spans="1:1" x14ac:dyDescent="0.35">
      <c r="A1468" s="28"/>
    </row>
    <row r="1469" spans="1:1" x14ac:dyDescent="0.35">
      <c r="A1469" s="28"/>
    </row>
    <row r="1470" spans="1:1" x14ac:dyDescent="0.35">
      <c r="A1470" s="28"/>
    </row>
    <row r="1471" spans="1:1" x14ac:dyDescent="0.35">
      <c r="A1471" s="28"/>
    </row>
    <row r="1472" spans="1:1" x14ac:dyDescent="0.35">
      <c r="A1472" s="28"/>
    </row>
    <row r="1473" spans="1:1" x14ac:dyDescent="0.35">
      <c r="A1473" s="28"/>
    </row>
    <row r="1474" spans="1:1" x14ac:dyDescent="0.35">
      <c r="A1474" s="28"/>
    </row>
    <row r="1475" spans="1:1" x14ac:dyDescent="0.35">
      <c r="A1475" s="28"/>
    </row>
    <row r="1476" spans="1:1" x14ac:dyDescent="0.35">
      <c r="A1476" s="28"/>
    </row>
    <row r="1477" spans="1:1" x14ac:dyDescent="0.35">
      <c r="A1477" s="28"/>
    </row>
    <row r="1478" spans="1:1" x14ac:dyDescent="0.35">
      <c r="A1478" s="28"/>
    </row>
    <row r="1479" spans="1:1" x14ac:dyDescent="0.35">
      <c r="A1479" s="28"/>
    </row>
    <row r="1480" spans="1:1" x14ac:dyDescent="0.35">
      <c r="A1480" s="28"/>
    </row>
    <row r="1481" spans="1:1" x14ac:dyDescent="0.35">
      <c r="A1481" s="28"/>
    </row>
    <row r="1482" spans="1:1" x14ac:dyDescent="0.35">
      <c r="A1482" s="28"/>
    </row>
    <row r="1483" spans="1:1" x14ac:dyDescent="0.35">
      <c r="A1483" s="28"/>
    </row>
    <row r="1484" spans="1:1" x14ac:dyDescent="0.35">
      <c r="A1484" s="28"/>
    </row>
    <row r="1485" spans="1:1" x14ac:dyDescent="0.35">
      <c r="A1485" s="28"/>
    </row>
    <row r="1486" spans="1:1" x14ac:dyDescent="0.35">
      <c r="A1486" s="28"/>
    </row>
    <row r="1487" spans="1:1" x14ac:dyDescent="0.35">
      <c r="A1487" s="28"/>
    </row>
    <row r="1488" spans="1:1" x14ac:dyDescent="0.35">
      <c r="A1488" s="28"/>
    </row>
    <row r="1489" spans="1:1" x14ac:dyDescent="0.35">
      <c r="A1489" s="28"/>
    </row>
    <row r="1490" spans="1:1" x14ac:dyDescent="0.35">
      <c r="A1490" s="28"/>
    </row>
    <row r="1491" spans="1:1" x14ac:dyDescent="0.35">
      <c r="A1491" s="28"/>
    </row>
    <row r="1492" spans="1:1" x14ac:dyDescent="0.35">
      <c r="A1492" s="28"/>
    </row>
    <row r="1493" spans="1:1" x14ac:dyDescent="0.35">
      <c r="A1493" s="28"/>
    </row>
    <row r="1494" spans="1:1" x14ac:dyDescent="0.35">
      <c r="A1494" s="28"/>
    </row>
    <row r="1495" spans="1:1" x14ac:dyDescent="0.35">
      <c r="A1495" s="28"/>
    </row>
    <row r="1496" spans="1:1" x14ac:dyDescent="0.35">
      <c r="A1496" s="28"/>
    </row>
    <row r="1497" spans="1:1" x14ac:dyDescent="0.35">
      <c r="A1497" s="28"/>
    </row>
    <row r="1498" spans="1:1" x14ac:dyDescent="0.35">
      <c r="A1498" s="28"/>
    </row>
    <row r="1499" spans="1:1" x14ac:dyDescent="0.35">
      <c r="A1499" s="28"/>
    </row>
    <row r="1500" spans="1:1" x14ac:dyDescent="0.35">
      <c r="A1500" s="28"/>
    </row>
    <row r="1501" spans="1:1" x14ac:dyDescent="0.35">
      <c r="A1501" s="28"/>
    </row>
    <row r="1502" spans="1:1" x14ac:dyDescent="0.35">
      <c r="A1502" s="28"/>
    </row>
    <row r="1503" spans="1:1" x14ac:dyDescent="0.35">
      <c r="A1503" s="28"/>
    </row>
    <row r="1504" spans="1:1" x14ac:dyDescent="0.35">
      <c r="A1504" s="28"/>
    </row>
    <row r="1505" spans="1:1" x14ac:dyDescent="0.35">
      <c r="A1505" s="28"/>
    </row>
    <row r="1506" spans="1:1" x14ac:dyDescent="0.35">
      <c r="A1506" s="28"/>
    </row>
    <row r="1507" spans="1:1" x14ac:dyDescent="0.35">
      <c r="A1507" s="28"/>
    </row>
    <row r="1508" spans="1:1" x14ac:dyDescent="0.35">
      <c r="A1508" s="28"/>
    </row>
    <row r="1509" spans="1:1" x14ac:dyDescent="0.35">
      <c r="A1509" s="28"/>
    </row>
    <row r="1510" spans="1:1" x14ac:dyDescent="0.35">
      <c r="A1510" s="28"/>
    </row>
    <row r="1511" spans="1:1" x14ac:dyDescent="0.35">
      <c r="A1511" s="28"/>
    </row>
    <row r="1512" spans="1:1" x14ac:dyDescent="0.35">
      <c r="A1512" s="28"/>
    </row>
    <row r="1513" spans="1:1" x14ac:dyDescent="0.35">
      <c r="A1513" s="28"/>
    </row>
    <row r="1514" spans="1:1" x14ac:dyDescent="0.35">
      <c r="A1514" s="28"/>
    </row>
    <row r="1515" spans="1:1" x14ac:dyDescent="0.35">
      <c r="A1515" s="28"/>
    </row>
    <row r="1516" spans="1:1" x14ac:dyDescent="0.35">
      <c r="A1516" s="28"/>
    </row>
    <row r="1517" spans="1:1" x14ac:dyDescent="0.35">
      <c r="A1517" s="28"/>
    </row>
    <row r="1518" spans="1:1" x14ac:dyDescent="0.35">
      <c r="A1518" s="28"/>
    </row>
    <row r="1519" spans="1:1" x14ac:dyDescent="0.35">
      <c r="A1519" s="28"/>
    </row>
    <row r="1520" spans="1:1" x14ac:dyDescent="0.35">
      <c r="A1520" s="28"/>
    </row>
    <row r="1521" spans="1:1" x14ac:dyDescent="0.35">
      <c r="A1521" s="28"/>
    </row>
    <row r="1522" spans="1:1" x14ac:dyDescent="0.35">
      <c r="A1522" s="28"/>
    </row>
    <row r="1523" spans="1:1" x14ac:dyDescent="0.35">
      <c r="A1523" s="28"/>
    </row>
    <row r="1524" spans="1:1" x14ac:dyDescent="0.35">
      <c r="A1524" s="28"/>
    </row>
    <row r="1525" spans="1:1" x14ac:dyDescent="0.35">
      <c r="A1525" s="28"/>
    </row>
    <row r="1526" spans="1:1" x14ac:dyDescent="0.35">
      <c r="A1526" s="28"/>
    </row>
    <row r="1527" spans="1:1" x14ac:dyDescent="0.35">
      <c r="A1527" s="28"/>
    </row>
    <row r="1528" spans="1:1" x14ac:dyDescent="0.35">
      <c r="A1528" s="28"/>
    </row>
    <row r="1529" spans="1:1" x14ac:dyDescent="0.35">
      <c r="A1529" s="28"/>
    </row>
    <row r="1530" spans="1:1" x14ac:dyDescent="0.35">
      <c r="A1530" s="28"/>
    </row>
    <row r="1531" spans="1:1" x14ac:dyDescent="0.35">
      <c r="A1531" s="28"/>
    </row>
    <row r="1532" spans="1:1" x14ac:dyDescent="0.35">
      <c r="A1532" s="28"/>
    </row>
    <row r="1533" spans="1:1" x14ac:dyDescent="0.35">
      <c r="A1533" s="28"/>
    </row>
    <row r="1534" spans="1:1" x14ac:dyDescent="0.35">
      <c r="A1534" s="28"/>
    </row>
    <row r="1535" spans="1:1" x14ac:dyDescent="0.35">
      <c r="A1535" s="28"/>
    </row>
    <row r="1536" spans="1:1" x14ac:dyDescent="0.35">
      <c r="A1536" s="28"/>
    </row>
    <row r="1537" spans="1:1" x14ac:dyDescent="0.35">
      <c r="A1537" s="28"/>
    </row>
    <row r="1538" spans="1:1" x14ac:dyDescent="0.35">
      <c r="A1538" s="28"/>
    </row>
    <row r="1539" spans="1:1" x14ac:dyDescent="0.35">
      <c r="A1539" s="28"/>
    </row>
    <row r="1540" spans="1:1" x14ac:dyDescent="0.35">
      <c r="A1540" s="28"/>
    </row>
    <row r="1541" spans="1:1" x14ac:dyDescent="0.35">
      <c r="A1541" s="28"/>
    </row>
    <row r="1542" spans="1:1" x14ac:dyDescent="0.35">
      <c r="A1542" s="28"/>
    </row>
    <row r="1543" spans="1:1" x14ac:dyDescent="0.35">
      <c r="A1543" s="28"/>
    </row>
    <row r="1544" spans="1:1" x14ac:dyDescent="0.35">
      <c r="A1544" s="28"/>
    </row>
    <row r="1545" spans="1:1" x14ac:dyDescent="0.35">
      <c r="A1545" s="28"/>
    </row>
    <row r="1546" spans="1:1" x14ac:dyDescent="0.35">
      <c r="A1546" s="28"/>
    </row>
    <row r="1547" spans="1:1" x14ac:dyDescent="0.35">
      <c r="A1547" s="28"/>
    </row>
    <row r="1548" spans="1:1" x14ac:dyDescent="0.35">
      <c r="A1548" s="28"/>
    </row>
    <row r="1549" spans="1:1" x14ac:dyDescent="0.35">
      <c r="A1549" s="28"/>
    </row>
    <row r="1550" spans="1:1" x14ac:dyDescent="0.35">
      <c r="A1550" s="28"/>
    </row>
    <row r="1551" spans="1:1" x14ac:dyDescent="0.35">
      <c r="A1551" s="28"/>
    </row>
    <row r="1552" spans="1:1" x14ac:dyDescent="0.35">
      <c r="A1552" s="28"/>
    </row>
    <row r="1553" spans="1:1" x14ac:dyDescent="0.35">
      <c r="A1553" s="28"/>
    </row>
    <row r="1554" spans="1:1" x14ac:dyDescent="0.35">
      <c r="A1554" s="28"/>
    </row>
    <row r="1555" spans="1:1" x14ac:dyDescent="0.35">
      <c r="A1555" s="28"/>
    </row>
    <row r="1556" spans="1:1" x14ac:dyDescent="0.35">
      <c r="A1556" s="28"/>
    </row>
    <row r="1557" spans="1:1" x14ac:dyDescent="0.35">
      <c r="A1557" s="28"/>
    </row>
    <row r="1558" spans="1:1" x14ac:dyDescent="0.35">
      <c r="A1558" s="28"/>
    </row>
    <row r="1559" spans="1:1" x14ac:dyDescent="0.35">
      <c r="A1559" s="28"/>
    </row>
    <row r="1560" spans="1:1" x14ac:dyDescent="0.35">
      <c r="A1560" s="28"/>
    </row>
    <row r="1561" spans="1:1" x14ac:dyDescent="0.35">
      <c r="A1561" s="28"/>
    </row>
    <row r="1562" spans="1:1" x14ac:dyDescent="0.35">
      <c r="A1562" s="28"/>
    </row>
    <row r="1563" spans="1:1" x14ac:dyDescent="0.35">
      <c r="A1563" s="28"/>
    </row>
    <row r="1564" spans="1:1" x14ac:dyDescent="0.35">
      <c r="A1564" s="28"/>
    </row>
    <row r="1565" spans="1:1" x14ac:dyDescent="0.35">
      <c r="A1565" s="28"/>
    </row>
    <row r="1566" spans="1:1" x14ac:dyDescent="0.35">
      <c r="A1566" s="28"/>
    </row>
    <row r="1567" spans="1:1" x14ac:dyDescent="0.35">
      <c r="A1567" s="28"/>
    </row>
    <row r="1568" spans="1:1" x14ac:dyDescent="0.35">
      <c r="A1568" s="28"/>
    </row>
    <row r="1569" spans="1:1" x14ac:dyDescent="0.35">
      <c r="A1569" s="28"/>
    </row>
    <row r="1570" spans="1:1" x14ac:dyDescent="0.35">
      <c r="A1570" s="28"/>
    </row>
    <row r="1571" spans="1:1" x14ac:dyDescent="0.35">
      <c r="A1571" s="28"/>
    </row>
    <row r="1572" spans="1:1" x14ac:dyDescent="0.35">
      <c r="A1572" s="28"/>
    </row>
    <row r="1573" spans="1:1" x14ac:dyDescent="0.35">
      <c r="A1573" s="28"/>
    </row>
    <row r="1574" spans="1:1" x14ac:dyDescent="0.35">
      <c r="A1574" s="28"/>
    </row>
    <row r="1575" spans="1:1" x14ac:dyDescent="0.35">
      <c r="A1575" s="28"/>
    </row>
    <row r="1576" spans="1:1" x14ac:dyDescent="0.35">
      <c r="A1576" s="28"/>
    </row>
    <row r="1577" spans="1:1" x14ac:dyDescent="0.35">
      <c r="A1577" s="28"/>
    </row>
    <row r="1578" spans="1:1" x14ac:dyDescent="0.35">
      <c r="A1578" s="28"/>
    </row>
    <row r="1579" spans="1:1" x14ac:dyDescent="0.35">
      <c r="A1579" s="28"/>
    </row>
    <row r="1580" spans="1:1" x14ac:dyDescent="0.35">
      <c r="A1580" s="28"/>
    </row>
    <row r="1581" spans="1:1" x14ac:dyDescent="0.35">
      <c r="A1581" s="28"/>
    </row>
    <row r="1582" spans="1:1" x14ac:dyDescent="0.35">
      <c r="A1582" s="28"/>
    </row>
    <row r="1583" spans="1:1" x14ac:dyDescent="0.35">
      <c r="A1583" s="28"/>
    </row>
    <row r="1584" spans="1:1" x14ac:dyDescent="0.35">
      <c r="A1584" s="28"/>
    </row>
    <row r="1585" spans="1:1" x14ac:dyDescent="0.35">
      <c r="A1585" s="28"/>
    </row>
    <row r="1586" spans="1:1" x14ac:dyDescent="0.35">
      <c r="A1586" s="28"/>
    </row>
    <row r="1587" spans="1:1" x14ac:dyDescent="0.35">
      <c r="A1587" s="28"/>
    </row>
    <row r="1588" spans="1:1" x14ac:dyDescent="0.35">
      <c r="A1588" s="28"/>
    </row>
    <row r="1589" spans="1:1" x14ac:dyDescent="0.35">
      <c r="A1589" s="28"/>
    </row>
    <row r="1590" spans="1:1" x14ac:dyDescent="0.35">
      <c r="A1590" s="28"/>
    </row>
    <row r="1591" spans="1:1" x14ac:dyDescent="0.35">
      <c r="A1591" s="28"/>
    </row>
    <row r="1592" spans="1:1" x14ac:dyDescent="0.35">
      <c r="A1592" s="28"/>
    </row>
    <row r="1593" spans="1:1" x14ac:dyDescent="0.35">
      <c r="A1593" s="28"/>
    </row>
    <row r="1594" spans="1:1" x14ac:dyDescent="0.35">
      <c r="A1594" s="28"/>
    </row>
    <row r="1595" spans="1:1" x14ac:dyDescent="0.35">
      <c r="A1595" s="28"/>
    </row>
    <row r="1596" spans="1:1" x14ac:dyDescent="0.35">
      <c r="A1596" s="28"/>
    </row>
    <row r="1597" spans="1:1" x14ac:dyDescent="0.35">
      <c r="A1597" s="28"/>
    </row>
    <row r="1598" spans="1:1" x14ac:dyDescent="0.35">
      <c r="A1598" s="28"/>
    </row>
    <row r="1599" spans="1:1" x14ac:dyDescent="0.35">
      <c r="A1599" s="28"/>
    </row>
    <row r="1600" spans="1:1" x14ac:dyDescent="0.35">
      <c r="A1600" s="28"/>
    </row>
    <row r="1601" spans="1:1" x14ac:dyDescent="0.35">
      <c r="A1601" s="28"/>
    </row>
    <row r="1602" spans="1:1" x14ac:dyDescent="0.35">
      <c r="A1602" s="28"/>
    </row>
    <row r="1603" spans="1:1" x14ac:dyDescent="0.35">
      <c r="A1603" s="28"/>
    </row>
    <row r="1604" spans="1:1" x14ac:dyDescent="0.35">
      <c r="A1604" s="28"/>
    </row>
    <row r="1605" spans="1:1" x14ac:dyDescent="0.35">
      <c r="A1605" s="28"/>
    </row>
    <row r="1606" spans="1:1" x14ac:dyDescent="0.35">
      <c r="A1606" s="28"/>
    </row>
    <row r="1607" spans="1:1" x14ac:dyDescent="0.35">
      <c r="A1607" s="28"/>
    </row>
    <row r="1608" spans="1:1" x14ac:dyDescent="0.35">
      <c r="A1608" s="28"/>
    </row>
    <row r="1609" spans="1:1" x14ac:dyDescent="0.35">
      <c r="A1609" s="28"/>
    </row>
    <row r="1610" spans="1:1" x14ac:dyDescent="0.35">
      <c r="A1610" s="28"/>
    </row>
    <row r="1611" spans="1:1" x14ac:dyDescent="0.35">
      <c r="A1611" s="28"/>
    </row>
    <row r="1612" spans="1:1" x14ac:dyDescent="0.35">
      <c r="A1612" s="28"/>
    </row>
    <row r="1613" spans="1:1" x14ac:dyDescent="0.35">
      <c r="A1613" s="28"/>
    </row>
    <row r="1614" spans="1:1" x14ac:dyDescent="0.35">
      <c r="A1614" s="28"/>
    </row>
    <row r="1615" spans="1:1" x14ac:dyDescent="0.35">
      <c r="A1615" s="28"/>
    </row>
    <row r="1616" spans="1:1" x14ac:dyDescent="0.35">
      <c r="A1616" s="28"/>
    </row>
    <row r="1617" spans="1:1" x14ac:dyDescent="0.35">
      <c r="A1617" s="28"/>
    </row>
    <row r="1618" spans="1:1" x14ac:dyDescent="0.35">
      <c r="A1618" s="28"/>
    </row>
    <row r="1619" spans="1:1" x14ac:dyDescent="0.35">
      <c r="A1619" s="28"/>
    </row>
    <row r="1620" spans="1:1" x14ac:dyDescent="0.35">
      <c r="A1620" s="28"/>
    </row>
    <row r="1621" spans="1:1" x14ac:dyDescent="0.35">
      <c r="A1621" s="28"/>
    </row>
    <row r="1622" spans="1:1" x14ac:dyDescent="0.35">
      <c r="A1622" s="28"/>
    </row>
    <row r="1623" spans="1:1" x14ac:dyDescent="0.35">
      <c r="A1623" s="28"/>
    </row>
    <row r="1624" spans="1:1" x14ac:dyDescent="0.35">
      <c r="A1624" s="28"/>
    </row>
    <row r="1625" spans="1:1" x14ac:dyDescent="0.35">
      <c r="A1625" s="28"/>
    </row>
    <row r="1626" spans="1:1" x14ac:dyDescent="0.35">
      <c r="A1626" s="28"/>
    </row>
    <row r="1627" spans="1:1" x14ac:dyDescent="0.35">
      <c r="A1627" s="28"/>
    </row>
    <row r="1628" spans="1:1" x14ac:dyDescent="0.35">
      <c r="A1628" s="28"/>
    </row>
    <row r="1629" spans="1:1" x14ac:dyDescent="0.35">
      <c r="A1629" s="28"/>
    </row>
    <row r="1630" spans="1:1" x14ac:dyDescent="0.35">
      <c r="A1630" s="28"/>
    </row>
    <row r="1631" spans="1:1" x14ac:dyDescent="0.35">
      <c r="A1631" s="28"/>
    </row>
    <row r="1632" spans="1:1" x14ac:dyDescent="0.35">
      <c r="A1632" s="28"/>
    </row>
    <row r="1633" spans="1:1" x14ac:dyDescent="0.35">
      <c r="A1633" s="28"/>
    </row>
    <row r="1634" spans="1:1" x14ac:dyDescent="0.35">
      <c r="A1634" s="28"/>
    </row>
    <row r="1635" spans="1:1" x14ac:dyDescent="0.35">
      <c r="A1635" s="28"/>
    </row>
    <row r="1636" spans="1:1" x14ac:dyDescent="0.35">
      <c r="A1636" s="28"/>
    </row>
    <row r="1637" spans="1:1" x14ac:dyDescent="0.35">
      <c r="A1637" s="28"/>
    </row>
    <row r="1638" spans="1:1" x14ac:dyDescent="0.35">
      <c r="A1638" s="28"/>
    </row>
    <row r="1639" spans="1:1" x14ac:dyDescent="0.35">
      <c r="A1639" s="28"/>
    </row>
    <row r="1640" spans="1:1" x14ac:dyDescent="0.35">
      <c r="A1640" s="28"/>
    </row>
    <row r="1641" spans="1:1" x14ac:dyDescent="0.35">
      <c r="A1641" s="28"/>
    </row>
    <row r="1642" spans="1:1" x14ac:dyDescent="0.35">
      <c r="A1642" s="28"/>
    </row>
    <row r="1643" spans="1:1" x14ac:dyDescent="0.35">
      <c r="A1643" s="28"/>
    </row>
    <row r="1644" spans="1:1" x14ac:dyDescent="0.35">
      <c r="A1644" s="28"/>
    </row>
    <row r="1645" spans="1:1" x14ac:dyDescent="0.35">
      <c r="A1645" s="28"/>
    </row>
    <row r="1646" spans="1:1" x14ac:dyDescent="0.35">
      <c r="A1646" s="28"/>
    </row>
    <row r="1647" spans="1:1" x14ac:dyDescent="0.35">
      <c r="A1647" s="28"/>
    </row>
    <row r="1648" spans="1:1" x14ac:dyDescent="0.35">
      <c r="A1648" s="28"/>
    </row>
    <row r="1649" spans="1:1" x14ac:dyDescent="0.35">
      <c r="A1649" s="28"/>
    </row>
    <row r="1650" spans="1:1" x14ac:dyDescent="0.35">
      <c r="A1650" s="28"/>
    </row>
    <row r="1651" spans="1:1" x14ac:dyDescent="0.35">
      <c r="A1651" s="28"/>
    </row>
    <row r="1652" spans="1:1" x14ac:dyDescent="0.35">
      <c r="A1652" s="28"/>
    </row>
    <row r="1653" spans="1:1" x14ac:dyDescent="0.35">
      <c r="A1653" s="28"/>
    </row>
    <row r="1654" spans="1:1" x14ac:dyDescent="0.35">
      <c r="A1654" s="28"/>
    </row>
    <row r="1655" spans="1:1" x14ac:dyDescent="0.35">
      <c r="A1655" s="28"/>
    </row>
    <row r="1656" spans="1:1" x14ac:dyDescent="0.35">
      <c r="A1656" s="28"/>
    </row>
    <row r="1657" spans="1:1" x14ac:dyDescent="0.35">
      <c r="A1657" s="28"/>
    </row>
    <row r="1658" spans="1:1" x14ac:dyDescent="0.35">
      <c r="A1658" s="28"/>
    </row>
    <row r="1659" spans="1:1" x14ac:dyDescent="0.35">
      <c r="A1659" s="28"/>
    </row>
    <row r="1660" spans="1:1" x14ac:dyDescent="0.35">
      <c r="A1660" s="28"/>
    </row>
    <row r="1661" spans="1:1" x14ac:dyDescent="0.35">
      <c r="A1661" s="28"/>
    </row>
    <row r="1662" spans="1:1" x14ac:dyDescent="0.35">
      <c r="A1662" s="28"/>
    </row>
    <row r="1663" spans="1:1" x14ac:dyDescent="0.35">
      <c r="A1663" s="28"/>
    </row>
    <row r="1664" spans="1:1" x14ac:dyDescent="0.35">
      <c r="A1664" s="28"/>
    </row>
    <row r="1665" spans="1:1" x14ac:dyDescent="0.35">
      <c r="A1665" s="28"/>
    </row>
    <row r="1666" spans="1:1" x14ac:dyDescent="0.35">
      <c r="A1666" s="28"/>
    </row>
    <row r="1667" spans="1:1" x14ac:dyDescent="0.35">
      <c r="A1667" s="28"/>
    </row>
    <row r="1668" spans="1:1" x14ac:dyDescent="0.35">
      <c r="A1668" s="28"/>
    </row>
    <row r="1669" spans="1:1" x14ac:dyDescent="0.35">
      <c r="A1669" s="28"/>
    </row>
    <row r="1670" spans="1:1" x14ac:dyDescent="0.35">
      <c r="A1670" s="28"/>
    </row>
    <row r="1671" spans="1:1" x14ac:dyDescent="0.35">
      <c r="A1671" s="28"/>
    </row>
    <row r="1672" spans="1:1" x14ac:dyDescent="0.35">
      <c r="A1672" s="28"/>
    </row>
    <row r="1673" spans="1:1" x14ac:dyDescent="0.35">
      <c r="A1673" s="28"/>
    </row>
    <row r="1674" spans="1:1" x14ac:dyDescent="0.35">
      <c r="A1674" s="28"/>
    </row>
    <row r="1675" spans="1:1" x14ac:dyDescent="0.35">
      <c r="A1675" s="28"/>
    </row>
    <row r="1676" spans="1:1" x14ac:dyDescent="0.35">
      <c r="A1676" s="28"/>
    </row>
    <row r="1677" spans="1:1" x14ac:dyDescent="0.35">
      <c r="A1677" s="28"/>
    </row>
    <row r="1678" spans="1:1" x14ac:dyDescent="0.35">
      <c r="A1678" s="28"/>
    </row>
    <row r="1679" spans="1:1" x14ac:dyDescent="0.35">
      <c r="A1679" s="28"/>
    </row>
    <row r="1680" spans="1:1" x14ac:dyDescent="0.35">
      <c r="A1680" s="28"/>
    </row>
    <row r="1681" spans="1:1" x14ac:dyDescent="0.35">
      <c r="A1681" s="28"/>
    </row>
    <row r="1682" spans="1:1" x14ac:dyDescent="0.35">
      <c r="A1682" s="28"/>
    </row>
    <row r="1683" spans="1:1" x14ac:dyDescent="0.35">
      <c r="A1683" s="28"/>
    </row>
    <row r="1684" spans="1:1" x14ac:dyDescent="0.35">
      <c r="A1684" s="28"/>
    </row>
    <row r="1685" spans="1:1" x14ac:dyDescent="0.35">
      <c r="A1685" s="28"/>
    </row>
    <row r="1686" spans="1:1" x14ac:dyDescent="0.35">
      <c r="A1686" s="28"/>
    </row>
    <row r="1687" spans="1:1" x14ac:dyDescent="0.35">
      <c r="A1687" s="28"/>
    </row>
    <row r="1688" spans="1:1" x14ac:dyDescent="0.35">
      <c r="A1688" s="28"/>
    </row>
    <row r="1689" spans="1:1" x14ac:dyDescent="0.35">
      <c r="A1689" s="28"/>
    </row>
    <row r="1690" spans="1:1" x14ac:dyDescent="0.35">
      <c r="A1690" s="28"/>
    </row>
    <row r="1691" spans="1:1" x14ac:dyDescent="0.35">
      <c r="A1691" s="28"/>
    </row>
    <row r="1692" spans="1:1" x14ac:dyDescent="0.35">
      <c r="A1692" s="28"/>
    </row>
    <row r="1693" spans="1:1" x14ac:dyDescent="0.35">
      <c r="A1693" s="28"/>
    </row>
    <row r="1694" spans="1:1" x14ac:dyDescent="0.35">
      <c r="A1694" s="28"/>
    </row>
    <row r="1695" spans="1:1" x14ac:dyDescent="0.35">
      <c r="A1695" s="28"/>
    </row>
    <row r="1696" spans="1:1" x14ac:dyDescent="0.35">
      <c r="A1696" s="28"/>
    </row>
    <row r="1697" spans="1:1" x14ac:dyDescent="0.35">
      <c r="A1697" s="28"/>
    </row>
    <row r="1698" spans="1:1" x14ac:dyDescent="0.35">
      <c r="A1698" s="28"/>
    </row>
    <row r="1699" spans="1:1" x14ac:dyDescent="0.35">
      <c r="A1699" s="28"/>
    </row>
    <row r="1700" spans="1:1" x14ac:dyDescent="0.35">
      <c r="A1700" s="28"/>
    </row>
    <row r="1701" spans="1:1" x14ac:dyDescent="0.35">
      <c r="A1701" s="28"/>
    </row>
    <row r="1702" spans="1:1" x14ac:dyDescent="0.35">
      <c r="A1702" s="28"/>
    </row>
    <row r="1703" spans="1:1" x14ac:dyDescent="0.35">
      <c r="A1703" s="28"/>
    </row>
    <row r="1704" spans="1:1" x14ac:dyDescent="0.35">
      <c r="A1704" s="28"/>
    </row>
    <row r="1705" spans="1:1" x14ac:dyDescent="0.35">
      <c r="A1705" s="28"/>
    </row>
    <row r="1706" spans="1:1" x14ac:dyDescent="0.35">
      <c r="A1706" s="28"/>
    </row>
    <row r="1707" spans="1:1" x14ac:dyDescent="0.35">
      <c r="A1707" s="28"/>
    </row>
    <row r="1708" spans="1:1" x14ac:dyDescent="0.35">
      <c r="A1708" s="28"/>
    </row>
    <row r="1709" spans="1:1" x14ac:dyDescent="0.35">
      <c r="A1709" s="28"/>
    </row>
    <row r="1710" spans="1:1" x14ac:dyDescent="0.35">
      <c r="A1710" s="28"/>
    </row>
    <row r="1711" spans="1:1" x14ac:dyDescent="0.35">
      <c r="A1711" s="28"/>
    </row>
    <row r="1712" spans="1:1" x14ac:dyDescent="0.35">
      <c r="A1712" s="28"/>
    </row>
    <row r="1713" spans="1:1" x14ac:dyDescent="0.35">
      <c r="A1713" s="28"/>
    </row>
    <row r="1714" spans="1:1" x14ac:dyDescent="0.35">
      <c r="A1714" s="28"/>
    </row>
    <row r="1715" spans="1:1" x14ac:dyDescent="0.35">
      <c r="A1715" s="28"/>
    </row>
    <row r="1716" spans="1:1" x14ac:dyDescent="0.35">
      <c r="A1716" s="28"/>
    </row>
    <row r="1717" spans="1:1" x14ac:dyDescent="0.35">
      <c r="A1717" s="28"/>
    </row>
    <row r="1718" spans="1:1" x14ac:dyDescent="0.35">
      <c r="A1718" s="28"/>
    </row>
    <row r="1719" spans="1:1" x14ac:dyDescent="0.35">
      <c r="A1719" s="28"/>
    </row>
    <row r="1720" spans="1:1" x14ac:dyDescent="0.35">
      <c r="A1720" s="28"/>
    </row>
    <row r="1721" spans="1:1" x14ac:dyDescent="0.35">
      <c r="A1721" s="28"/>
    </row>
    <row r="1722" spans="1:1" x14ac:dyDescent="0.35">
      <c r="A1722" s="28"/>
    </row>
    <row r="1723" spans="1:1" x14ac:dyDescent="0.35">
      <c r="A1723" s="28"/>
    </row>
    <row r="1724" spans="1:1" x14ac:dyDescent="0.35">
      <c r="A1724" s="28"/>
    </row>
    <row r="1725" spans="1:1" x14ac:dyDescent="0.35">
      <c r="A1725" s="28"/>
    </row>
    <row r="1726" spans="1:1" x14ac:dyDescent="0.35">
      <c r="A1726" s="28"/>
    </row>
    <row r="1727" spans="1:1" x14ac:dyDescent="0.35">
      <c r="A1727" s="28"/>
    </row>
    <row r="1728" spans="1:1" x14ac:dyDescent="0.35">
      <c r="A1728" s="28"/>
    </row>
    <row r="1729" spans="1:1" x14ac:dyDescent="0.35">
      <c r="A1729" s="28"/>
    </row>
    <row r="1730" spans="1:1" x14ac:dyDescent="0.35">
      <c r="A1730" s="28"/>
    </row>
    <row r="1731" spans="1:1" x14ac:dyDescent="0.35">
      <c r="A1731" s="28"/>
    </row>
    <row r="1732" spans="1:1" x14ac:dyDescent="0.35">
      <c r="A1732" s="28"/>
    </row>
    <row r="1733" spans="1:1" x14ac:dyDescent="0.35">
      <c r="A1733" s="28"/>
    </row>
    <row r="1734" spans="1:1" x14ac:dyDescent="0.35">
      <c r="A1734" s="28"/>
    </row>
    <row r="1735" spans="1:1" x14ac:dyDescent="0.35">
      <c r="A1735" s="28"/>
    </row>
    <row r="1736" spans="1:1" x14ac:dyDescent="0.35">
      <c r="A1736" s="28"/>
    </row>
    <row r="1737" spans="1:1" x14ac:dyDescent="0.35">
      <c r="A1737" s="28"/>
    </row>
    <row r="1738" spans="1:1" x14ac:dyDescent="0.35">
      <c r="A1738" s="28"/>
    </row>
    <row r="1739" spans="1:1" x14ac:dyDescent="0.35">
      <c r="A1739" s="28"/>
    </row>
    <row r="1740" spans="1:1" x14ac:dyDescent="0.35">
      <c r="A1740" s="28"/>
    </row>
    <row r="1741" spans="1:1" x14ac:dyDescent="0.35">
      <c r="A1741" s="28"/>
    </row>
    <row r="1742" spans="1:1" x14ac:dyDescent="0.35">
      <c r="A1742" s="28"/>
    </row>
    <row r="1743" spans="1:1" x14ac:dyDescent="0.35">
      <c r="A1743" s="28"/>
    </row>
    <row r="1744" spans="1:1" x14ac:dyDescent="0.35">
      <c r="A1744" s="28"/>
    </row>
    <row r="1745" spans="1:1" x14ac:dyDescent="0.35">
      <c r="A1745" s="28"/>
    </row>
    <row r="1746" spans="1:1" x14ac:dyDescent="0.35">
      <c r="A1746" s="28"/>
    </row>
    <row r="1747" spans="1:1" x14ac:dyDescent="0.35">
      <c r="A1747" s="28"/>
    </row>
    <row r="1748" spans="1:1" x14ac:dyDescent="0.35">
      <c r="A1748" s="28"/>
    </row>
    <row r="1749" spans="1:1" x14ac:dyDescent="0.35">
      <c r="A1749" s="28"/>
    </row>
    <row r="1750" spans="1:1" x14ac:dyDescent="0.35">
      <c r="A1750" s="28"/>
    </row>
    <row r="1751" spans="1:1" x14ac:dyDescent="0.35">
      <c r="A1751" s="28"/>
    </row>
    <row r="1752" spans="1:1" x14ac:dyDescent="0.35">
      <c r="A1752" s="28"/>
    </row>
    <row r="1753" spans="1:1" x14ac:dyDescent="0.35">
      <c r="A1753" s="28"/>
    </row>
    <row r="1754" spans="1:1" x14ac:dyDescent="0.35">
      <c r="A1754" s="28"/>
    </row>
    <row r="1755" spans="1:1" x14ac:dyDescent="0.35">
      <c r="A1755" s="28"/>
    </row>
    <row r="1756" spans="1:1" x14ac:dyDescent="0.35">
      <c r="A1756" s="28"/>
    </row>
    <row r="1757" spans="1:1" x14ac:dyDescent="0.35">
      <c r="A1757" s="28"/>
    </row>
    <row r="1758" spans="1:1" x14ac:dyDescent="0.35">
      <c r="A1758" s="28"/>
    </row>
    <row r="1759" spans="1:1" x14ac:dyDescent="0.35">
      <c r="A1759" s="28"/>
    </row>
    <row r="1760" spans="1:1" x14ac:dyDescent="0.35">
      <c r="A1760" s="28"/>
    </row>
    <row r="1761" spans="1:1" x14ac:dyDescent="0.35">
      <c r="A1761" s="28"/>
    </row>
    <row r="1762" spans="1:1" x14ac:dyDescent="0.35">
      <c r="A1762" s="28"/>
    </row>
    <row r="1763" spans="1:1" x14ac:dyDescent="0.35">
      <c r="A1763" s="28"/>
    </row>
    <row r="1764" spans="1:1" x14ac:dyDescent="0.35">
      <c r="A1764" s="28"/>
    </row>
    <row r="1765" spans="1:1" x14ac:dyDescent="0.35">
      <c r="A1765" s="28"/>
    </row>
    <row r="1766" spans="1:1" x14ac:dyDescent="0.35">
      <c r="A1766" s="28"/>
    </row>
    <row r="1767" spans="1:1" x14ac:dyDescent="0.35">
      <c r="A1767" s="28"/>
    </row>
    <row r="1768" spans="1:1" x14ac:dyDescent="0.35">
      <c r="A1768" s="28"/>
    </row>
    <row r="1769" spans="1:1" x14ac:dyDescent="0.35">
      <c r="A1769" s="28"/>
    </row>
    <row r="1770" spans="1:1" x14ac:dyDescent="0.35">
      <c r="A1770" s="28"/>
    </row>
    <row r="1771" spans="1:1" x14ac:dyDescent="0.35">
      <c r="A1771" s="28"/>
    </row>
    <row r="1772" spans="1:1" x14ac:dyDescent="0.35">
      <c r="A1772" s="28"/>
    </row>
    <row r="1773" spans="1:1" x14ac:dyDescent="0.35">
      <c r="A1773" s="28"/>
    </row>
    <row r="1774" spans="1:1" x14ac:dyDescent="0.35">
      <c r="A1774" s="28"/>
    </row>
    <row r="1775" spans="1:1" x14ac:dyDescent="0.35">
      <c r="A1775" s="28"/>
    </row>
    <row r="1776" spans="1:1" x14ac:dyDescent="0.35">
      <c r="A1776" s="28"/>
    </row>
    <row r="1777" spans="1:1" x14ac:dyDescent="0.35">
      <c r="A1777" s="28"/>
    </row>
    <row r="1778" spans="1:1" x14ac:dyDescent="0.35">
      <c r="A1778" s="28"/>
    </row>
    <row r="1779" spans="1:1" x14ac:dyDescent="0.35">
      <c r="A1779" s="28"/>
    </row>
    <row r="1780" spans="1:1" x14ac:dyDescent="0.35">
      <c r="A1780" s="28"/>
    </row>
    <row r="1781" spans="1:1" x14ac:dyDescent="0.35">
      <c r="A1781" s="28"/>
    </row>
    <row r="1782" spans="1:1" x14ac:dyDescent="0.35">
      <c r="A1782" s="28"/>
    </row>
    <row r="1783" spans="1:1" x14ac:dyDescent="0.35">
      <c r="A1783" s="28"/>
    </row>
    <row r="1784" spans="1:1" x14ac:dyDescent="0.35">
      <c r="A1784" s="28"/>
    </row>
    <row r="1785" spans="1:1" x14ac:dyDescent="0.35">
      <c r="A1785" s="28"/>
    </row>
    <row r="1786" spans="1:1" x14ac:dyDescent="0.35">
      <c r="A1786" s="28"/>
    </row>
    <row r="1787" spans="1:1" x14ac:dyDescent="0.35">
      <c r="A1787" s="28"/>
    </row>
    <row r="1788" spans="1:1" x14ac:dyDescent="0.35">
      <c r="A1788" s="28"/>
    </row>
    <row r="1789" spans="1:1" x14ac:dyDescent="0.35">
      <c r="A1789" s="28"/>
    </row>
    <row r="1790" spans="1:1" x14ac:dyDescent="0.35">
      <c r="A1790" s="28"/>
    </row>
    <row r="1791" spans="1:1" x14ac:dyDescent="0.35">
      <c r="A1791" s="28"/>
    </row>
    <row r="1792" spans="1:1" x14ac:dyDescent="0.35">
      <c r="A1792" s="28"/>
    </row>
    <row r="1793" spans="1:1" x14ac:dyDescent="0.35">
      <c r="A1793" s="28"/>
    </row>
    <row r="1794" spans="1:1" x14ac:dyDescent="0.35">
      <c r="A1794" s="28"/>
    </row>
    <row r="1795" spans="1:1" x14ac:dyDescent="0.35">
      <c r="A1795" s="28"/>
    </row>
    <row r="1796" spans="1:1" x14ac:dyDescent="0.35">
      <c r="A1796" s="28"/>
    </row>
    <row r="1797" spans="1:1" x14ac:dyDescent="0.35">
      <c r="A1797" s="28"/>
    </row>
    <row r="1798" spans="1:1" x14ac:dyDescent="0.35">
      <c r="A1798" s="28"/>
    </row>
    <row r="1799" spans="1:1" x14ac:dyDescent="0.35">
      <c r="A1799" s="28"/>
    </row>
    <row r="1800" spans="1:1" x14ac:dyDescent="0.35">
      <c r="A1800" s="28"/>
    </row>
    <row r="1801" spans="1:1" x14ac:dyDescent="0.35">
      <c r="A1801" s="28"/>
    </row>
    <row r="1802" spans="1:1" x14ac:dyDescent="0.35">
      <c r="A1802" s="28"/>
    </row>
    <row r="1803" spans="1:1" x14ac:dyDescent="0.35">
      <c r="A1803" s="28"/>
    </row>
    <row r="1804" spans="1:1" x14ac:dyDescent="0.35">
      <c r="A1804" s="28"/>
    </row>
    <row r="1805" spans="1:1" x14ac:dyDescent="0.35">
      <c r="A1805" s="28"/>
    </row>
    <row r="1806" spans="1:1" x14ac:dyDescent="0.35">
      <c r="A1806" s="28"/>
    </row>
    <row r="1807" spans="1:1" x14ac:dyDescent="0.35">
      <c r="A1807" s="28"/>
    </row>
    <row r="1808" spans="1:1" x14ac:dyDescent="0.35">
      <c r="A1808" s="28"/>
    </row>
    <row r="1809" spans="1:1" x14ac:dyDescent="0.35">
      <c r="A1809" s="28"/>
    </row>
    <row r="1810" spans="1:1" x14ac:dyDescent="0.35">
      <c r="A1810" s="28"/>
    </row>
    <row r="1811" spans="1:1" x14ac:dyDescent="0.35">
      <c r="A1811" s="28"/>
    </row>
    <row r="1812" spans="1:1" x14ac:dyDescent="0.35">
      <c r="A1812" s="28"/>
    </row>
    <row r="1813" spans="1:1" x14ac:dyDescent="0.35">
      <c r="A1813" s="28"/>
    </row>
    <row r="1814" spans="1:1" x14ac:dyDescent="0.35">
      <c r="A1814" s="28"/>
    </row>
    <row r="1815" spans="1:1" x14ac:dyDescent="0.35">
      <c r="A1815" s="28"/>
    </row>
    <row r="1816" spans="1:1" x14ac:dyDescent="0.35">
      <c r="A1816" s="28"/>
    </row>
    <row r="1817" spans="1:1" x14ac:dyDescent="0.35">
      <c r="A1817" s="28"/>
    </row>
    <row r="1818" spans="1:1" x14ac:dyDescent="0.35">
      <c r="A1818" s="28"/>
    </row>
    <row r="1819" spans="1:1" x14ac:dyDescent="0.35">
      <c r="A1819" s="28"/>
    </row>
    <row r="1820" spans="1:1" x14ac:dyDescent="0.35">
      <c r="A1820" s="28"/>
    </row>
    <row r="1821" spans="1:1" x14ac:dyDescent="0.35">
      <c r="A1821" s="28"/>
    </row>
    <row r="1822" spans="1:1" x14ac:dyDescent="0.35">
      <c r="A1822" s="28"/>
    </row>
    <row r="1823" spans="1:1" x14ac:dyDescent="0.35">
      <c r="A1823" s="28"/>
    </row>
    <row r="1824" spans="1:1" x14ac:dyDescent="0.35">
      <c r="A1824" s="28"/>
    </row>
    <row r="1825" spans="1:1" x14ac:dyDescent="0.35">
      <c r="A1825" s="28"/>
    </row>
    <row r="1826" spans="1:1" x14ac:dyDescent="0.35">
      <c r="A1826" s="28"/>
    </row>
    <row r="1827" spans="1:1" x14ac:dyDescent="0.35">
      <c r="A1827" s="28"/>
    </row>
    <row r="1828" spans="1:1" x14ac:dyDescent="0.35">
      <c r="A1828" s="28"/>
    </row>
    <row r="1829" spans="1:1" x14ac:dyDescent="0.35">
      <c r="A1829" s="28"/>
    </row>
    <row r="1830" spans="1:1" x14ac:dyDescent="0.35">
      <c r="A1830" s="28"/>
    </row>
    <row r="1831" spans="1:1" x14ac:dyDescent="0.35">
      <c r="A1831" s="28"/>
    </row>
    <row r="1832" spans="1:1" x14ac:dyDescent="0.35">
      <c r="A1832" s="28"/>
    </row>
    <row r="1833" spans="1:1" x14ac:dyDescent="0.35">
      <c r="A1833" s="28"/>
    </row>
    <row r="1834" spans="1:1" x14ac:dyDescent="0.35">
      <c r="A1834" s="28"/>
    </row>
    <row r="1835" spans="1:1" x14ac:dyDescent="0.35">
      <c r="A1835" s="28"/>
    </row>
    <row r="1836" spans="1:1" x14ac:dyDescent="0.35">
      <c r="A1836" s="28"/>
    </row>
    <row r="1837" spans="1:1" x14ac:dyDescent="0.35">
      <c r="A1837" s="28"/>
    </row>
    <row r="1838" spans="1:1" x14ac:dyDescent="0.35">
      <c r="A1838" s="28"/>
    </row>
    <row r="1839" spans="1:1" x14ac:dyDescent="0.35">
      <c r="A1839" s="28"/>
    </row>
    <row r="1840" spans="1:1" x14ac:dyDescent="0.35">
      <c r="A1840" s="28"/>
    </row>
    <row r="1841" spans="1:1" x14ac:dyDescent="0.35">
      <c r="A1841" s="28"/>
    </row>
    <row r="1842" spans="1:1" x14ac:dyDescent="0.35">
      <c r="A1842" s="28"/>
    </row>
    <row r="1843" spans="1:1" x14ac:dyDescent="0.35">
      <c r="A1843" s="28"/>
    </row>
    <row r="1844" spans="1:1" x14ac:dyDescent="0.35">
      <c r="A1844" s="28"/>
    </row>
    <row r="1845" spans="1:1" x14ac:dyDescent="0.35">
      <c r="A1845" s="28"/>
    </row>
    <row r="1846" spans="1:1" x14ac:dyDescent="0.35">
      <c r="A1846" s="28"/>
    </row>
    <row r="1847" spans="1:1" x14ac:dyDescent="0.35">
      <c r="A1847" s="28"/>
    </row>
    <row r="1848" spans="1:1" x14ac:dyDescent="0.35">
      <c r="A1848" s="28"/>
    </row>
    <row r="1849" spans="1:1" x14ac:dyDescent="0.35">
      <c r="A1849" s="28"/>
    </row>
    <row r="1850" spans="1:1" x14ac:dyDescent="0.35">
      <c r="A1850" s="28"/>
    </row>
    <row r="1851" spans="1:1" x14ac:dyDescent="0.35">
      <c r="A1851" s="28"/>
    </row>
    <row r="1852" spans="1:1" x14ac:dyDescent="0.35">
      <c r="A1852" s="28"/>
    </row>
    <row r="1853" spans="1:1" x14ac:dyDescent="0.35">
      <c r="A1853" s="28"/>
    </row>
    <row r="1854" spans="1:1" x14ac:dyDescent="0.35">
      <c r="A1854" s="28"/>
    </row>
    <row r="1855" spans="1:1" x14ac:dyDescent="0.35">
      <c r="A1855" s="28"/>
    </row>
    <row r="1856" spans="1:1" x14ac:dyDescent="0.35">
      <c r="A1856" s="28"/>
    </row>
    <row r="1857" spans="1:1" x14ac:dyDescent="0.35">
      <c r="A1857" s="28"/>
    </row>
    <row r="1858" spans="1:1" x14ac:dyDescent="0.35">
      <c r="A1858" s="28"/>
    </row>
    <row r="1859" spans="1:1" x14ac:dyDescent="0.35">
      <c r="A1859" s="28"/>
    </row>
    <row r="1860" spans="1:1" x14ac:dyDescent="0.35">
      <c r="A1860" s="28"/>
    </row>
    <row r="1861" spans="1:1" x14ac:dyDescent="0.35">
      <c r="A1861" s="28"/>
    </row>
    <row r="1862" spans="1:1" x14ac:dyDescent="0.35">
      <c r="A1862" s="28"/>
    </row>
    <row r="1863" spans="1:1" x14ac:dyDescent="0.35">
      <c r="A1863" s="28"/>
    </row>
    <row r="1864" spans="1:1" x14ac:dyDescent="0.35">
      <c r="A1864" s="28"/>
    </row>
    <row r="1865" spans="1:1" x14ac:dyDescent="0.35">
      <c r="A1865" s="28"/>
    </row>
    <row r="1866" spans="1:1" x14ac:dyDescent="0.35">
      <c r="A1866" s="28"/>
    </row>
    <row r="1867" spans="1:1" x14ac:dyDescent="0.35">
      <c r="A1867" s="28"/>
    </row>
    <row r="1868" spans="1:1" x14ac:dyDescent="0.35">
      <c r="A1868" s="28"/>
    </row>
    <row r="1869" spans="1:1" x14ac:dyDescent="0.35">
      <c r="A1869" s="28"/>
    </row>
    <row r="1870" spans="1:1" x14ac:dyDescent="0.35">
      <c r="A1870" s="28"/>
    </row>
    <row r="1871" spans="1:1" x14ac:dyDescent="0.35">
      <c r="A1871" s="28"/>
    </row>
    <row r="1872" spans="1:1" x14ac:dyDescent="0.35">
      <c r="A1872" s="28"/>
    </row>
    <row r="1873" spans="1:1" x14ac:dyDescent="0.35">
      <c r="A1873" s="28"/>
    </row>
    <row r="1874" spans="1:1" x14ac:dyDescent="0.35">
      <c r="A1874" s="28"/>
    </row>
    <row r="1875" spans="1:1" x14ac:dyDescent="0.35">
      <c r="A1875" s="28"/>
    </row>
    <row r="1876" spans="1:1" x14ac:dyDescent="0.35">
      <c r="A1876" s="28"/>
    </row>
    <row r="1877" spans="1:1" x14ac:dyDescent="0.35">
      <c r="A1877" s="28"/>
    </row>
    <row r="1878" spans="1:1" x14ac:dyDescent="0.35">
      <c r="A1878" s="28"/>
    </row>
    <row r="1879" spans="1:1" x14ac:dyDescent="0.35">
      <c r="A1879" s="28"/>
    </row>
    <row r="1880" spans="1:1" x14ac:dyDescent="0.35">
      <c r="A1880" s="28"/>
    </row>
    <row r="1881" spans="1:1" x14ac:dyDescent="0.35">
      <c r="A1881" s="28"/>
    </row>
    <row r="1882" spans="1:1" x14ac:dyDescent="0.35">
      <c r="A1882" s="28"/>
    </row>
    <row r="1883" spans="1:1" x14ac:dyDescent="0.35">
      <c r="A1883" s="28"/>
    </row>
    <row r="1884" spans="1:1" x14ac:dyDescent="0.35">
      <c r="A1884" s="28"/>
    </row>
    <row r="1885" spans="1:1" x14ac:dyDescent="0.35">
      <c r="A1885" s="28"/>
    </row>
    <row r="1886" spans="1:1" x14ac:dyDescent="0.35">
      <c r="A1886" s="28"/>
    </row>
    <row r="1887" spans="1:1" x14ac:dyDescent="0.35">
      <c r="A1887" s="28"/>
    </row>
    <row r="1888" spans="1:1" x14ac:dyDescent="0.35">
      <c r="A1888" s="28"/>
    </row>
    <row r="1889" spans="1:1" x14ac:dyDescent="0.35">
      <c r="A1889" s="28"/>
    </row>
    <row r="1890" spans="1:1" x14ac:dyDescent="0.35">
      <c r="A1890" s="28"/>
    </row>
    <row r="1891" spans="1:1" x14ac:dyDescent="0.35">
      <c r="A1891" s="28"/>
    </row>
    <row r="1892" spans="1:1" x14ac:dyDescent="0.35">
      <c r="A1892" s="28"/>
    </row>
    <row r="1893" spans="1:1" x14ac:dyDescent="0.35">
      <c r="A1893" s="28"/>
    </row>
    <row r="1894" spans="1:1" x14ac:dyDescent="0.35">
      <c r="A1894" s="28"/>
    </row>
    <row r="1895" spans="1:1" x14ac:dyDescent="0.35">
      <c r="A1895" s="28"/>
    </row>
    <row r="1896" spans="1:1" x14ac:dyDescent="0.35">
      <c r="A1896" s="28"/>
    </row>
    <row r="1897" spans="1:1" x14ac:dyDescent="0.35">
      <c r="A1897" s="28"/>
    </row>
    <row r="1898" spans="1:1" x14ac:dyDescent="0.35">
      <c r="A1898" s="28"/>
    </row>
    <row r="1899" spans="1:1" x14ac:dyDescent="0.35">
      <c r="A1899" s="28"/>
    </row>
    <row r="1900" spans="1:1" x14ac:dyDescent="0.35">
      <c r="A1900" s="28"/>
    </row>
    <row r="1901" spans="1:1" x14ac:dyDescent="0.35">
      <c r="A1901" s="28"/>
    </row>
    <row r="1902" spans="1:1" x14ac:dyDescent="0.35">
      <c r="A1902" s="28"/>
    </row>
    <row r="1903" spans="1:1" x14ac:dyDescent="0.35">
      <c r="A1903" s="28"/>
    </row>
    <row r="1904" spans="1:1" x14ac:dyDescent="0.35">
      <c r="A1904" s="28"/>
    </row>
    <row r="1905" spans="1:1" x14ac:dyDescent="0.35">
      <c r="A1905" s="28"/>
    </row>
    <row r="1906" spans="1:1" x14ac:dyDescent="0.35">
      <c r="A1906" s="28"/>
    </row>
    <row r="1907" spans="1:1" x14ac:dyDescent="0.35">
      <c r="A1907" s="28"/>
    </row>
    <row r="1908" spans="1:1" x14ac:dyDescent="0.35">
      <c r="A1908" s="28"/>
    </row>
    <row r="1909" spans="1:1" x14ac:dyDescent="0.35">
      <c r="A1909" s="28"/>
    </row>
    <row r="1910" spans="1:1" x14ac:dyDescent="0.35">
      <c r="A1910" s="28"/>
    </row>
    <row r="1911" spans="1:1" x14ac:dyDescent="0.35">
      <c r="A1911" s="28"/>
    </row>
    <row r="1912" spans="1:1" x14ac:dyDescent="0.35">
      <c r="A1912" s="28"/>
    </row>
    <row r="1913" spans="1:1" x14ac:dyDescent="0.35">
      <c r="A1913" s="28"/>
    </row>
    <row r="1914" spans="1:1" x14ac:dyDescent="0.35">
      <c r="A1914" s="28"/>
    </row>
    <row r="1915" spans="1:1" x14ac:dyDescent="0.35">
      <c r="A1915" s="28"/>
    </row>
    <row r="1916" spans="1:1" x14ac:dyDescent="0.35">
      <c r="A1916" s="28"/>
    </row>
    <row r="1917" spans="1:1" x14ac:dyDescent="0.35">
      <c r="A1917" s="28"/>
    </row>
    <row r="1918" spans="1:1" x14ac:dyDescent="0.35">
      <c r="A1918" s="28"/>
    </row>
    <row r="1919" spans="1:1" x14ac:dyDescent="0.35">
      <c r="A1919" s="28"/>
    </row>
    <row r="1920" spans="1:1" x14ac:dyDescent="0.35">
      <c r="A1920" s="28"/>
    </row>
    <row r="1921" spans="1:1" x14ac:dyDescent="0.35">
      <c r="A1921" s="28"/>
    </row>
    <row r="1922" spans="1:1" x14ac:dyDescent="0.35">
      <c r="A1922" s="28"/>
    </row>
    <row r="1923" spans="1:1" x14ac:dyDescent="0.35">
      <c r="A1923" s="28"/>
    </row>
    <row r="1924" spans="1:1" x14ac:dyDescent="0.35">
      <c r="A1924" s="28"/>
    </row>
    <row r="1925" spans="1:1" x14ac:dyDescent="0.35">
      <c r="A1925" s="28"/>
    </row>
    <row r="1926" spans="1:1" x14ac:dyDescent="0.35">
      <c r="A1926" s="28"/>
    </row>
    <row r="1927" spans="1:1" x14ac:dyDescent="0.35">
      <c r="A1927" s="28"/>
    </row>
    <row r="1928" spans="1:1" x14ac:dyDescent="0.35">
      <c r="A1928" s="28"/>
    </row>
    <row r="1929" spans="1:1" x14ac:dyDescent="0.35">
      <c r="A1929" s="28"/>
    </row>
    <row r="1930" spans="1:1" x14ac:dyDescent="0.35">
      <c r="A1930" s="28"/>
    </row>
    <row r="1931" spans="1:1" x14ac:dyDescent="0.35">
      <c r="A1931" s="28"/>
    </row>
    <row r="1932" spans="1:1" x14ac:dyDescent="0.35">
      <c r="A1932" s="28"/>
    </row>
    <row r="1933" spans="1:1" x14ac:dyDescent="0.35">
      <c r="A1933" s="28"/>
    </row>
    <row r="1934" spans="1:1" x14ac:dyDescent="0.35">
      <c r="A1934" s="28"/>
    </row>
    <row r="1935" spans="1:1" x14ac:dyDescent="0.35">
      <c r="A1935" s="28"/>
    </row>
    <row r="1936" spans="1:1" x14ac:dyDescent="0.35">
      <c r="A1936" s="28"/>
    </row>
    <row r="1937" spans="1:1" x14ac:dyDescent="0.35">
      <c r="A1937" s="28"/>
    </row>
    <row r="1938" spans="1:1" x14ac:dyDescent="0.35">
      <c r="A1938" s="28"/>
    </row>
    <row r="1939" spans="1:1" x14ac:dyDescent="0.35">
      <c r="A1939" s="28"/>
    </row>
    <row r="1940" spans="1:1" x14ac:dyDescent="0.35">
      <c r="A1940" s="28"/>
    </row>
    <row r="1941" spans="1:1" x14ac:dyDescent="0.35">
      <c r="A1941" s="28"/>
    </row>
    <row r="1942" spans="1:1" x14ac:dyDescent="0.35">
      <c r="A1942" s="28"/>
    </row>
    <row r="1943" spans="1:1" x14ac:dyDescent="0.35">
      <c r="A1943" s="28"/>
    </row>
    <row r="1944" spans="1:1" x14ac:dyDescent="0.35">
      <c r="A1944" s="28"/>
    </row>
    <row r="1945" spans="1:1" x14ac:dyDescent="0.35">
      <c r="A1945" s="28"/>
    </row>
    <row r="1946" spans="1:1" x14ac:dyDescent="0.35">
      <c r="A1946" s="28"/>
    </row>
    <row r="1947" spans="1:1" x14ac:dyDescent="0.35">
      <c r="A1947" s="28"/>
    </row>
    <row r="1948" spans="1:1" x14ac:dyDescent="0.35">
      <c r="A1948" s="28"/>
    </row>
    <row r="1949" spans="1:1" x14ac:dyDescent="0.35">
      <c r="A1949" s="28"/>
    </row>
    <row r="1950" spans="1:1" x14ac:dyDescent="0.35">
      <c r="A1950" s="28"/>
    </row>
    <row r="1951" spans="1:1" x14ac:dyDescent="0.35">
      <c r="A1951" s="28"/>
    </row>
    <row r="1952" spans="1:1" x14ac:dyDescent="0.35">
      <c r="A1952" s="28"/>
    </row>
    <row r="1953" spans="1:1" x14ac:dyDescent="0.35">
      <c r="A1953" s="28"/>
    </row>
    <row r="1954" spans="1:1" x14ac:dyDescent="0.35">
      <c r="A1954" s="28"/>
    </row>
    <row r="1955" spans="1:1" x14ac:dyDescent="0.35">
      <c r="A1955" s="28"/>
    </row>
    <row r="1956" spans="1:1" x14ac:dyDescent="0.35">
      <c r="A1956" s="28"/>
    </row>
    <row r="1957" spans="1:1" x14ac:dyDescent="0.35">
      <c r="A1957" s="28"/>
    </row>
    <row r="1958" spans="1:1" x14ac:dyDescent="0.35">
      <c r="A1958" s="28"/>
    </row>
    <row r="1959" spans="1:1" x14ac:dyDescent="0.35">
      <c r="A1959" s="28"/>
    </row>
    <row r="1960" spans="1:1" x14ac:dyDescent="0.35">
      <c r="A1960" s="28"/>
    </row>
    <row r="1961" spans="1:1" x14ac:dyDescent="0.35">
      <c r="A1961" s="28"/>
    </row>
    <row r="1962" spans="1:1" x14ac:dyDescent="0.35">
      <c r="A1962" s="28"/>
    </row>
    <row r="1963" spans="1:1" x14ac:dyDescent="0.35">
      <c r="A1963" s="28"/>
    </row>
    <row r="1964" spans="1:1" x14ac:dyDescent="0.35">
      <c r="A1964" s="28"/>
    </row>
    <row r="1965" spans="1:1" x14ac:dyDescent="0.35">
      <c r="A1965" s="28"/>
    </row>
    <row r="1966" spans="1:1" x14ac:dyDescent="0.35">
      <c r="A1966" s="28"/>
    </row>
    <row r="1967" spans="1:1" x14ac:dyDescent="0.35">
      <c r="A1967" s="28"/>
    </row>
    <row r="1968" spans="1:1" x14ac:dyDescent="0.35">
      <c r="A1968" s="28"/>
    </row>
    <row r="1969" spans="1:1" x14ac:dyDescent="0.35">
      <c r="A1969" s="28"/>
    </row>
    <row r="1970" spans="1:1" x14ac:dyDescent="0.35">
      <c r="A1970" s="28"/>
    </row>
    <row r="1971" spans="1:1" x14ac:dyDescent="0.35">
      <c r="A1971" s="28"/>
    </row>
    <row r="1972" spans="1:1" x14ac:dyDescent="0.35">
      <c r="A1972" s="28"/>
    </row>
    <row r="1973" spans="1:1" x14ac:dyDescent="0.35">
      <c r="A1973" s="28"/>
    </row>
    <row r="1974" spans="1:1" x14ac:dyDescent="0.35">
      <c r="A1974" s="28"/>
    </row>
    <row r="1975" spans="1:1" x14ac:dyDescent="0.35">
      <c r="A1975" s="28"/>
    </row>
    <row r="1976" spans="1:1" x14ac:dyDescent="0.35">
      <c r="A1976" s="28"/>
    </row>
    <row r="1977" spans="1:1" x14ac:dyDescent="0.35">
      <c r="A1977" s="28"/>
    </row>
    <row r="1978" spans="1:1" x14ac:dyDescent="0.35">
      <c r="A1978" s="28"/>
    </row>
    <row r="1979" spans="1:1" x14ac:dyDescent="0.35">
      <c r="A1979" s="28"/>
    </row>
    <row r="1980" spans="1:1" x14ac:dyDescent="0.35">
      <c r="A1980" s="28"/>
    </row>
    <row r="1981" spans="1:1" x14ac:dyDescent="0.35">
      <c r="A1981" s="28"/>
    </row>
    <row r="1982" spans="1:1" x14ac:dyDescent="0.35">
      <c r="A1982" s="28"/>
    </row>
    <row r="1983" spans="1:1" x14ac:dyDescent="0.35">
      <c r="A1983" s="28"/>
    </row>
    <row r="1984" spans="1:1" x14ac:dyDescent="0.35">
      <c r="A1984" s="28"/>
    </row>
    <row r="1985" spans="1:1" x14ac:dyDescent="0.35">
      <c r="A1985" s="28"/>
    </row>
    <row r="1986" spans="1:1" x14ac:dyDescent="0.35">
      <c r="A1986" s="28"/>
    </row>
    <row r="1987" spans="1:1" x14ac:dyDescent="0.35">
      <c r="A1987" s="28"/>
    </row>
    <row r="1988" spans="1:1" x14ac:dyDescent="0.35">
      <c r="A1988" s="28"/>
    </row>
    <row r="1989" spans="1:1" x14ac:dyDescent="0.35">
      <c r="A1989" s="28"/>
    </row>
    <row r="1990" spans="1:1" x14ac:dyDescent="0.35">
      <c r="A1990" s="28"/>
    </row>
    <row r="1991" spans="1:1" x14ac:dyDescent="0.35">
      <c r="A1991" s="28"/>
    </row>
    <row r="1992" spans="1:1" x14ac:dyDescent="0.35">
      <c r="A1992" s="28"/>
    </row>
    <row r="1993" spans="1:1" x14ac:dyDescent="0.35">
      <c r="A1993" s="28"/>
    </row>
    <row r="1994" spans="1:1" x14ac:dyDescent="0.35">
      <c r="A1994" s="28"/>
    </row>
    <row r="1995" spans="1:1" x14ac:dyDescent="0.35">
      <c r="A1995" s="28"/>
    </row>
    <row r="1996" spans="1:1" x14ac:dyDescent="0.35">
      <c r="A1996" s="28"/>
    </row>
    <row r="1997" spans="1:1" x14ac:dyDescent="0.35">
      <c r="A1997" s="28"/>
    </row>
    <row r="1998" spans="1:1" x14ac:dyDescent="0.35">
      <c r="A1998" s="28"/>
    </row>
    <row r="1999" spans="1:1" x14ac:dyDescent="0.35">
      <c r="A1999" s="28"/>
    </row>
    <row r="2000" spans="1:1" x14ac:dyDescent="0.35">
      <c r="A2000" s="28"/>
    </row>
    <row r="2001" spans="1:1" x14ac:dyDescent="0.35">
      <c r="A2001" s="28"/>
    </row>
    <row r="2002" spans="1:1" x14ac:dyDescent="0.35">
      <c r="A2002" s="28"/>
    </row>
    <row r="2003" spans="1:1" x14ac:dyDescent="0.35">
      <c r="A2003" s="28"/>
    </row>
    <row r="2004" spans="1:1" x14ac:dyDescent="0.35">
      <c r="A2004" s="28"/>
    </row>
    <row r="2005" spans="1:1" x14ac:dyDescent="0.35">
      <c r="A2005" s="28"/>
    </row>
    <row r="2006" spans="1:1" x14ac:dyDescent="0.35">
      <c r="A2006" s="28"/>
    </row>
    <row r="2007" spans="1:1" x14ac:dyDescent="0.35">
      <c r="A2007" s="28"/>
    </row>
    <row r="2008" spans="1:1" x14ac:dyDescent="0.35">
      <c r="A2008" s="28"/>
    </row>
    <row r="2009" spans="1:1" x14ac:dyDescent="0.35">
      <c r="A2009" s="28"/>
    </row>
    <row r="2010" spans="1:1" x14ac:dyDescent="0.35">
      <c r="A2010" s="28"/>
    </row>
    <row r="2011" spans="1:1" x14ac:dyDescent="0.35">
      <c r="A2011" s="28"/>
    </row>
    <row r="2012" spans="1:1" x14ac:dyDescent="0.35">
      <c r="A2012" s="28"/>
    </row>
    <row r="2013" spans="1:1" x14ac:dyDescent="0.35">
      <c r="A2013" s="28"/>
    </row>
    <row r="2014" spans="1:1" x14ac:dyDescent="0.35">
      <c r="A2014" s="28"/>
    </row>
    <row r="2015" spans="1:1" x14ac:dyDescent="0.35">
      <c r="A2015" s="28"/>
    </row>
    <row r="2016" spans="1:1" x14ac:dyDescent="0.35">
      <c r="A2016" s="28"/>
    </row>
    <row r="2017" spans="1:1" x14ac:dyDescent="0.35">
      <c r="A2017" s="28"/>
    </row>
    <row r="2018" spans="1:1" x14ac:dyDescent="0.35">
      <c r="A2018" s="28"/>
    </row>
    <row r="2019" spans="1:1" x14ac:dyDescent="0.35">
      <c r="A2019" s="28"/>
    </row>
    <row r="2020" spans="1:1" x14ac:dyDescent="0.35">
      <c r="A2020" s="28"/>
    </row>
    <row r="2021" spans="1:1" x14ac:dyDescent="0.35">
      <c r="A2021" s="28"/>
    </row>
    <row r="2022" spans="1:1" x14ac:dyDescent="0.35">
      <c r="A2022" s="28"/>
    </row>
    <row r="2023" spans="1:1" x14ac:dyDescent="0.35">
      <c r="A2023" s="28"/>
    </row>
    <row r="2024" spans="1:1" x14ac:dyDescent="0.35">
      <c r="A2024" s="28"/>
    </row>
    <row r="2025" spans="1:1" x14ac:dyDescent="0.35">
      <c r="A2025" s="28"/>
    </row>
    <row r="2026" spans="1:1" x14ac:dyDescent="0.35">
      <c r="A2026" s="28"/>
    </row>
    <row r="2027" spans="1:1" x14ac:dyDescent="0.35">
      <c r="A2027" s="28"/>
    </row>
    <row r="2028" spans="1:1" x14ac:dyDescent="0.35">
      <c r="A2028" s="28"/>
    </row>
    <row r="2029" spans="1:1" x14ac:dyDescent="0.35">
      <c r="A2029" s="28"/>
    </row>
    <row r="2030" spans="1:1" x14ac:dyDescent="0.35">
      <c r="A2030" s="28"/>
    </row>
    <row r="2031" spans="1:1" x14ac:dyDescent="0.35">
      <c r="A2031" s="28"/>
    </row>
    <row r="2032" spans="1:1" x14ac:dyDescent="0.35">
      <c r="A2032" s="28"/>
    </row>
    <row r="2033" spans="1:1" x14ac:dyDescent="0.35">
      <c r="A2033" s="28"/>
    </row>
    <row r="2034" spans="1:1" x14ac:dyDescent="0.35">
      <c r="A2034" s="28"/>
    </row>
    <row r="2035" spans="1:1" x14ac:dyDescent="0.35">
      <c r="A2035" s="28"/>
    </row>
    <row r="2036" spans="1:1" x14ac:dyDescent="0.35">
      <c r="A2036" s="28"/>
    </row>
    <row r="2037" spans="1:1" x14ac:dyDescent="0.35">
      <c r="A2037" s="28"/>
    </row>
    <row r="2038" spans="1:1" x14ac:dyDescent="0.35">
      <c r="A2038" s="28"/>
    </row>
    <row r="2039" spans="1:1" x14ac:dyDescent="0.35">
      <c r="A2039" s="28"/>
    </row>
    <row r="2040" spans="1:1" x14ac:dyDescent="0.35">
      <c r="A2040" s="28"/>
    </row>
    <row r="2041" spans="1:1" x14ac:dyDescent="0.35">
      <c r="A2041" s="28"/>
    </row>
    <row r="2042" spans="1:1" x14ac:dyDescent="0.35">
      <c r="A2042" s="28"/>
    </row>
    <row r="2043" spans="1:1" x14ac:dyDescent="0.35">
      <c r="A2043" s="28"/>
    </row>
    <row r="2044" spans="1:1" x14ac:dyDescent="0.35">
      <c r="A2044" s="28"/>
    </row>
    <row r="2045" spans="1:1" x14ac:dyDescent="0.35">
      <c r="A2045" s="28"/>
    </row>
    <row r="2046" spans="1:1" x14ac:dyDescent="0.35">
      <c r="A2046" s="28"/>
    </row>
    <row r="2047" spans="1:1" x14ac:dyDescent="0.35">
      <c r="A2047" s="28"/>
    </row>
    <row r="2048" spans="1:1" x14ac:dyDescent="0.35">
      <c r="A2048" s="28"/>
    </row>
    <row r="2049" spans="1:1" x14ac:dyDescent="0.35">
      <c r="A2049" s="28"/>
    </row>
    <row r="2050" spans="1:1" x14ac:dyDescent="0.35">
      <c r="A2050" s="28"/>
    </row>
    <row r="2051" spans="1:1" x14ac:dyDescent="0.35">
      <c r="A2051" s="28"/>
    </row>
    <row r="2052" spans="1:1" x14ac:dyDescent="0.35">
      <c r="A2052" s="28"/>
    </row>
    <row r="2053" spans="1:1" x14ac:dyDescent="0.35">
      <c r="A2053" s="28"/>
    </row>
    <row r="2054" spans="1:1" x14ac:dyDescent="0.35">
      <c r="A2054" s="28"/>
    </row>
    <row r="2055" spans="1:1" x14ac:dyDescent="0.35">
      <c r="A2055" s="28"/>
    </row>
    <row r="2056" spans="1:1" x14ac:dyDescent="0.35">
      <c r="A2056" s="28"/>
    </row>
    <row r="2057" spans="1:1" x14ac:dyDescent="0.35">
      <c r="A2057" s="28"/>
    </row>
    <row r="2058" spans="1:1" x14ac:dyDescent="0.35">
      <c r="A2058" s="28"/>
    </row>
    <row r="2059" spans="1:1" x14ac:dyDescent="0.35">
      <c r="A2059" s="28"/>
    </row>
    <row r="2060" spans="1:1" x14ac:dyDescent="0.35">
      <c r="A2060" s="28"/>
    </row>
    <row r="2061" spans="1:1" x14ac:dyDescent="0.35">
      <c r="A2061" s="28"/>
    </row>
    <row r="2062" spans="1:1" x14ac:dyDescent="0.35">
      <c r="A2062" s="28"/>
    </row>
    <row r="2063" spans="1:1" x14ac:dyDescent="0.35">
      <c r="A2063" s="28"/>
    </row>
    <row r="2064" spans="1:1" x14ac:dyDescent="0.35">
      <c r="A2064" s="28"/>
    </row>
    <row r="2065" spans="1:1" x14ac:dyDescent="0.35">
      <c r="A2065" s="28"/>
    </row>
    <row r="2066" spans="1:1" x14ac:dyDescent="0.35">
      <c r="A2066" s="28"/>
    </row>
    <row r="2067" spans="1:1" x14ac:dyDescent="0.35">
      <c r="A2067" s="28"/>
    </row>
    <row r="2068" spans="1:1" x14ac:dyDescent="0.35">
      <c r="A2068" s="28"/>
    </row>
    <row r="2069" spans="1:1" x14ac:dyDescent="0.35">
      <c r="A2069" s="28"/>
    </row>
    <row r="2070" spans="1:1" x14ac:dyDescent="0.35">
      <c r="A2070" s="28"/>
    </row>
    <row r="2071" spans="1:1" x14ac:dyDescent="0.35">
      <c r="A2071" s="28"/>
    </row>
    <row r="2072" spans="1:1" x14ac:dyDescent="0.35">
      <c r="A2072" s="28"/>
    </row>
    <row r="2073" spans="1:1" x14ac:dyDescent="0.35">
      <c r="A2073" s="28"/>
    </row>
    <row r="2074" spans="1:1" x14ac:dyDescent="0.35">
      <c r="A2074" s="28"/>
    </row>
    <row r="2075" spans="1:1" x14ac:dyDescent="0.35">
      <c r="A2075" s="28"/>
    </row>
    <row r="2076" spans="1:1" x14ac:dyDescent="0.35">
      <c r="A2076" s="28"/>
    </row>
    <row r="2077" spans="1:1" x14ac:dyDescent="0.35">
      <c r="A2077" s="28"/>
    </row>
    <row r="2078" spans="1:1" x14ac:dyDescent="0.35">
      <c r="A2078" s="28"/>
    </row>
    <row r="2079" spans="1:1" x14ac:dyDescent="0.35">
      <c r="A2079" s="28"/>
    </row>
    <row r="2080" spans="1:1" x14ac:dyDescent="0.35">
      <c r="A2080" s="28"/>
    </row>
    <row r="2081" spans="1:1" x14ac:dyDescent="0.35">
      <c r="A2081" s="28"/>
    </row>
    <row r="2082" spans="1:1" x14ac:dyDescent="0.35">
      <c r="A2082" s="28"/>
    </row>
    <row r="2083" spans="1:1" x14ac:dyDescent="0.35">
      <c r="A2083" s="28"/>
    </row>
    <row r="2084" spans="1:1" x14ac:dyDescent="0.35">
      <c r="A2084" s="28"/>
    </row>
    <row r="2085" spans="1:1" x14ac:dyDescent="0.35">
      <c r="A2085" s="28"/>
    </row>
    <row r="2086" spans="1:1" x14ac:dyDescent="0.35">
      <c r="A2086" s="28"/>
    </row>
    <row r="2087" spans="1:1" x14ac:dyDescent="0.35">
      <c r="A2087" s="28"/>
    </row>
    <row r="2088" spans="1:1" x14ac:dyDescent="0.35">
      <c r="A2088" s="28"/>
    </row>
    <row r="2089" spans="1:1" x14ac:dyDescent="0.35">
      <c r="A2089" s="28"/>
    </row>
    <row r="2090" spans="1:1" x14ac:dyDescent="0.35">
      <c r="A2090" s="28"/>
    </row>
    <row r="2091" spans="1:1" x14ac:dyDescent="0.35">
      <c r="A2091" s="28"/>
    </row>
    <row r="2092" spans="1:1" x14ac:dyDescent="0.35">
      <c r="A2092" s="28"/>
    </row>
    <row r="2093" spans="1:1" x14ac:dyDescent="0.35">
      <c r="A2093" s="28"/>
    </row>
    <row r="2094" spans="1:1" x14ac:dyDescent="0.35">
      <c r="A2094" s="28"/>
    </row>
    <row r="2095" spans="1:1" x14ac:dyDescent="0.35">
      <c r="A2095" s="28"/>
    </row>
    <row r="2096" spans="1:1" x14ac:dyDescent="0.35">
      <c r="A2096" s="28"/>
    </row>
    <row r="2097" spans="1:1" x14ac:dyDescent="0.35">
      <c r="A2097" s="28"/>
    </row>
    <row r="2098" spans="1:1" x14ac:dyDescent="0.35">
      <c r="A2098" s="28"/>
    </row>
    <row r="2099" spans="1:1" x14ac:dyDescent="0.35">
      <c r="A2099" s="28"/>
    </row>
    <row r="2100" spans="1:1" x14ac:dyDescent="0.35">
      <c r="A2100" s="28"/>
    </row>
    <row r="2101" spans="1:1" x14ac:dyDescent="0.35">
      <c r="A2101" s="28"/>
    </row>
    <row r="2102" spans="1:1" x14ac:dyDescent="0.35">
      <c r="A2102" s="28"/>
    </row>
    <row r="2103" spans="1:1" x14ac:dyDescent="0.35">
      <c r="A2103" s="28"/>
    </row>
    <row r="2104" spans="1:1" x14ac:dyDescent="0.35">
      <c r="A2104" s="28"/>
    </row>
    <row r="2105" spans="1:1" x14ac:dyDescent="0.35">
      <c r="A2105" s="28"/>
    </row>
    <row r="2106" spans="1:1" x14ac:dyDescent="0.35">
      <c r="A2106" s="28"/>
    </row>
    <row r="2107" spans="1:1" x14ac:dyDescent="0.35">
      <c r="A2107" s="28"/>
    </row>
    <row r="2108" spans="1:1" x14ac:dyDescent="0.35">
      <c r="A2108" s="28"/>
    </row>
    <row r="2109" spans="1:1" x14ac:dyDescent="0.35">
      <c r="A2109" s="28"/>
    </row>
    <row r="2110" spans="1:1" x14ac:dyDescent="0.35">
      <c r="A2110" s="28"/>
    </row>
    <row r="2111" spans="1:1" x14ac:dyDescent="0.35">
      <c r="A2111" s="28"/>
    </row>
    <row r="2112" spans="1:1" x14ac:dyDescent="0.35">
      <c r="A2112" s="28"/>
    </row>
    <row r="2113" spans="1:1" x14ac:dyDescent="0.35">
      <c r="A2113" s="28"/>
    </row>
    <row r="2114" spans="1:1" x14ac:dyDescent="0.35">
      <c r="A2114" s="28"/>
    </row>
    <row r="2115" spans="1:1" x14ac:dyDescent="0.35">
      <c r="A2115" s="28"/>
    </row>
    <row r="2116" spans="1:1" x14ac:dyDescent="0.35">
      <c r="A2116" s="28"/>
    </row>
    <row r="2117" spans="1:1" x14ac:dyDescent="0.35">
      <c r="A2117" s="28"/>
    </row>
    <row r="2118" spans="1:1" x14ac:dyDescent="0.35">
      <c r="A2118" s="28"/>
    </row>
    <row r="2119" spans="1:1" x14ac:dyDescent="0.35">
      <c r="A2119" s="28"/>
    </row>
    <row r="2120" spans="1:1" x14ac:dyDescent="0.35">
      <c r="A2120" s="28"/>
    </row>
    <row r="2121" spans="1:1" x14ac:dyDescent="0.35">
      <c r="A2121" s="28"/>
    </row>
    <row r="2122" spans="1:1" x14ac:dyDescent="0.35">
      <c r="A2122" s="28"/>
    </row>
    <row r="2123" spans="1:1" x14ac:dyDescent="0.35">
      <c r="A2123" s="28"/>
    </row>
    <row r="2124" spans="1:1" x14ac:dyDescent="0.35">
      <c r="A2124" s="28"/>
    </row>
    <row r="2125" spans="1:1" x14ac:dyDescent="0.35">
      <c r="A2125" s="28"/>
    </row>
    <row r="2126" spans="1:1" x14ac:dyDescent="0.35">
      <c r="A2126" s="28"/>
    </row>
    <row r="2127" spans="1:1" x14ac:dyDescent="0.35">
      <c r="A2127" s="28"/>
    </row>
    <row r="2128" spans="1:1" x14ac:dyDescent="0.35">
      <c r="A2128" s="28"/>
    </row>
    <row r="2129" spans="1:1" x14ac:dyDescent="0.35">
      <c r="A2129" s="28"/>
    </row>
    <row r="2130" spans="1:1" x14ac:dyDescent="0.35">
      <c r="A2130" s="28"/>
    </row>
    <row r="2131" spans="1:1" x14ac:dyDescent="0.35">
      <c r="A2131" s="28"/>
    </row>
    <row r="2132" spans="1:1" x14ac:dyDescent="0.35">
      <c r="A2132" s="28"/>
    </row>
    <row r="2133" spans="1:1" x14ac:dyDescent="0.35">
      <c r="A2133" s="28"/>
    </row>
    <row r="2134" spans="1:1" x14ac:dyDescent="0.35">
      <c r="A2134" s="28"/>
    </row>
    <row r="2135" spans="1:1" x14ac:dyDescent="0.35">
      <c r="A2135" s="28"/>
    </row>
    <row r="2136" spans="1:1" x14ac:dyDescent="0.35">
      <c r="A2136" s="28"/>
    </row>
    <row r="2137" spans="1:1" x14ac:dyDescent="0.35">
      <c r="A2137" s="28"/>
    </row>
    <row r="2138" spans="1:1" x14ac:dyDescent="0.35">
      <c r="A2138" s="28"/>
    </row>
    <row r="2139" spans="1:1" x14ac:dyDescent="0.35">
      <c r="A2139" s="28"/>
    </row>
    <row r="2140" spans="1:1" x14ac:dyDescent="0.35">
      <c r="A2140" s="28"/>
    </row>
    <row r="2141" spans="1:1" x14ac:dyDescent="0.35">
      <c r="A2141" s="28"/>
    </row>
    <row r="2142" spans="1:1" x14ac:dyDescent="0.35">
      <c r="A2142" s="28"/>
    </row>
    <row r="2143" spans="1:1" x14ac:dyDescent="0.35">
      <c r="A2143" s="28"/>
    </row>
    <row r="2144" spans="1:1" x14ac:dyDescent="0.35">
      <c r="A2144" s="28"/>
    </row>
    <row r="2145" spans="1:1" x14ac:dyDescent="0.35">
      <c r="A2145" s="28"/>
    </row>
    <row r="2146" spans="1:1" x14ac:dyDescent="0.35">
      <c r="A2146" s="28"/>
    </row>
    <row r="2147" spans="1:1" x14ac:dyDescent="0.35">
      <c r="A2147" s="28"/>
    </row>
    <row r="2148" spans="1:1" x14ac:dyDescent="0.35">
      <c r="A2148" s="28"/>
    </row>
    <row r="2149" spans="1:1" x14ac:dyDescent="0.35">
      <c r="A2149" s="28"/>
    </row>
    <row r="2150" spans="1:1" x14ac:dyDescent="0.35">
      <c r="A2150" s="28"/>
    </row>
    <row r="2151" spans="1:1" x14ac:dyDescent="0.35">
      <c r="A2151" s="28"/>
    </row>
    <row r="2152" spans="1:1" x14ac:dyDescent="0.35">
      <c r="A2152" s="28"/>
    </row>
    <row r="2153" spans="1:1" x14ac:dyDescent="0.35">
      <c r="A2153" s="28"/>
    </row>
    <row r="2154" spans="1:1" x14ac:dyDescent="0.35">
      <c r="A2154" s="28"/>
    </row>
    <row r="2155" spans="1:1" x14ac:dyDescent="0.35">
      <c r="A2155" s="28"/>
    </row>
    <row r="2156" spans="1:1" x14ac:dyDescent="0.35">
      <c r="A2156" s="28"/>
    </row>
    <row r="2157" spans="1:1" x14ac:dyDescent="0.35">
      <c r="A2157" s="28"/>
    </row>
    <row r="2158" spans="1:1" x14ac:dyDescent="0.35">
      <c r="A2158" s="28"/>
    </row>
    <row r="2159" spans="1:1" x14ac:dyDescent="0.35">
      <c r="A2159" s="28"/>
    </row>
    <row r="2160" spans="1:1" x14ac:dyDescent="0.35">
      <c r="A2160" s="28"/>
    </row>
    <row r="2161" spans="1:1" x14ac:dyDescent="0.35">
      <c r="A2161" s="28"/>
    </row>
    <row r="2162" spans="1:1" x14ac:dyDescent="0.35">
      <c r="A2162" s="28"/>
    </row>
    <row r="2163" spans="1:1" x14ac:dyDescent="0.35">
      <c r="A2163" s="28"/>
    </row>
    <row r="2164" spans="1:1" x14ac:dyDescent="0.35">
      <c r="A2164" s="28"/>
    </row>
    <row r="2165" spans="1:1" x14ac:dyDescent="0.35">
      <c r="A2165" s="28"/>
    </row>
    <row r="2166" spans="1:1" x14ac:dyDescent="0.35">
      <c r="A2166" s="28"/>
    </row>
    <row r="2167" spans="1:1" x14ac:dyDescent="0.35">
      <c r="A2167" s="28"/>
    </row>
    <row r="2168" spans="1:1" x14ac:dyDescent="0.35">
      <c r="A2168" s="28"/>
    </row>
    <row r="2169" spans="1:1" x14ac:dyDescent="0.35">
      <c r="A2169" s="28"/>
    </row>
    <row r="2170" spans="1:1" x14ac:dyDescent="0.35">
      <c r="A2170" s="28"/>
    </row>
    <row r="2171" spans="1:1" x14ac:dyDescent="0.35">
      <c r="A2171" s="28"/>
    </row>
    <row r="2172" spans="1:1" x14ac:dyDescent="0.35">
      <c r="A2172" s="28"/>
    </row>
    <row r="2173" spans="1:1" x14ac:dyDescent="0.35">
      <c r="A2173" s="28"/>
    </row>
    <row r="2174" spans="1:1" x14ac:dyDescent="0.35">
      <c r="A2174" s="28"/>
    </row>
    <row r="2175" spans="1:1" x14ac:dyDescent="0.35">
      <c r="A2175" s="28"/>
    </row>
    <row r="2176" spans="1:1" x14ac:dyDescent="0.35">
      <c r="A2176" s="28"/>
    </row>
    <row r="2177" spans="1:1" x14ac:dyDescent="0.35">
      <c r="A2177" s="28"/>
    </row>
    <row r="2178" spans="1:1" x14ac:dyDescent="0.35">
      <c r="A2178" s="28"/>
    </row>
    <row r="2179" spans="1:1" x14ac:dyDescent="0.35">
      <c r="A2179" s="28"/>
    </row>
    <row r="2180" spans="1:1" x14ac:dyDescent="0.35">
      <c r="A2180" s="28"/>
    </row>
    <row r="2181" spans="1:1" x14ac:dyDescent="0.35">
      <c r="A2181" s="28"/>
    </row>
    <row r="2182" spans="1:1" x14ac:dyDescent="0.35">
      <c r="A2182" s="28"/>
    </row>
    <row r="2183" spans="1:1" x14ac:dyDescent="0.35">
      <c r="A2183" s="28"/>
    </row>
    <row r="2184" spans="1:1" x14ac:dyDescent="0.35">
      <c r="A2184" s="28"/>
    </row>
    <row r="2185" spans="1:1" x14ac:dyDescent="0.35">
      <c r="A2185" s="28"/>
    </row>
    <row r="2186" spans="1:1" x14ac:dyDescent="0.35">
      <c r="A2186" s="28"/>
    </row>
    <row r="2187" spans="1:1" x14ac:dyDescent="0.35">
      <c r="A2187" s="28"/>
    </row>
    <row r="2188" spans="1:1" x14ac:dyDescent="0.35">
      <c r="A2188" s="28"/>
    </row>
    <row r="2189" spans="1:1" x14ac:dyDescent="0.35">
      <c r="A2189" s="28"/>
    </row>
    <row r="2190" spans="1:1" x14ac:dyDescent="0.35">
      <c r="A2190" s="28"/>
    </row>
    <row r="2191" spans="1:1" x14ac:dyDescent="0.35">
      <c r="A2191" s="28"/>
    </row>
    <row r="2192" spans="1:1" x14ac:dyDescent="0.35">
      <c r="A2192" s="28"/>
    </row>
    <row r="2193" spans="1:1" x14ac:dyDescent="0.35">
      <c r="A2193" s="28"/>
    </row>
    <row r="2194" spans="1:1" x14ac:dyDescent="0.35">
      <c r="A2194" s="28"/>
    </row>
    <row r="2195" spans="1:1" x14ac:dyDescent="0.35">
      <c r="A2195" s="28"/>
    </row>
    <row r="2196" spans="1:1" x14ac:dyDescent="0.35">
      <c r="A2196" s="28"/>
    </row>
    <row r="2197" spans="1:1" x14ac:dyDescent="0.35">
      <c r="A2197" s="28"/>
    </row>
    <row r="2198" spans="1:1" x14ac:dyDescent="0.35">
      <c r="A2198" s="28"/>
    </row>
    <row r="2199" spans="1:1" x14ac:dyDescent="0.35">
      <c r="A2199" s="28"/>
    </row>
    <row r="2200" spans="1:1" x14ac:dyDescent="0.35">
      <c r="A2200" s="28"/>
    </row>
    <row r="2201" spans="1:1" x14ac:dyDescent="0.35">
      <c r="A2201" s="28"/>
    </row>
    <row r="2202" spans="1:1" x14ac:dyDescent="0.35">
      <c r="A2202" s="28"/>
    </row>
    <row r="2203" spans="1:1" x14ac:dyDescent="0.35">
      <c r="A2203" s="28"/>
    </row>
    <row r="2204" spans="1:1" x14ac:dyDescent="0.35">
      <c r="A2204" s="28"/>
    </row>
    <row r="2205" spans="1:1" x14ac:dyDescent="0.35">
      <c r="A2205" s="28"/>
    </row>
    <row r="2206" spans="1:1" x14ac:dyDescent="0.35">
      <c r="A2206" s="28"/>
    </row>
    <row r="2207" spans="1:1" x14ac:dyDescent="0.35">
      <c r="A2207" s="28"/>
    </row>
    <row r="2208" spans="1:1" x14ac:dyDescent="0.35">
      <c r="A2208" s="28"/>
    </row>
    <row r="2209" spans="1:1" x14ac:dyDescent="0.35">
      <c r="A2209" s="28"/>
    </row>
    <row r="2210" spans="1:1" x14ac:dyDescent="0.35">
      <c r="A2210" s="28"/>
    </row>
    <row r="2211" spans="1:1" x14ac:dyDescent="0.35">
      <c r="A2211" s="28"/>
    </row>
    <row r="2212" spans="1:1" x14ac:dyDescent="0.35">
      <c r="A2212" s="28"/>
    </row>
    <row r="2213" spans="1:1" x14ac:dyDescent="0.35">
      <c r="A2213" s="28"/>
    </row>
    <row r="2214" spans="1:1" x14ac:dyDescent="0.35">
      <c r="A2214" s="28"/>
    </row>
    <row r="2215" spans="1:1" x14ac:dyDescent="0.35">
      <c r="A2215" s="28"/>
    </row>
    <row r="2216" spans="1:1" x14ac:dyDescent="0.35">
      <c r="A2216" s="28"/>
    </row>
    <row r="2217" spans="1:1" x14ac:dyDescent="0.35">
      <c r="A2217" s="28"/>
    </row>
    <row r="2218" spans="1:1" x14ac:dyDescent="0.35">
      <c r="A2218" s="28"/>
    </row>
    <row r="2219" spans="1:1" x14ac:dyDescent="0.35">
      <c r="A2219" s="28"/>
    </row>
    <row r="2220" spans="1:1" x14ac:dyDescent="0.35">
      <c r="A2220" s="28"/>
    </row>
    <row r="2221" spans="1:1" x14ac:dyDescent="0.35">
      <c r="A2221" s="28"/>
    </row>
    <row r="2222" spans="1:1" x14ac:dyDescent="0.35">
      <c r="A2222" s="28"/>
    </row>
    <row r="2223" spans="1:1" x14ac:dyDescent="0.35">
      <c r="A2223" s="28"/>
    </row>
    <row r="2224" spans="1:1" x14ac:dyDescent="0.35">
      <c r="A2224" s="28"/>
    </row>
    <row r="2225" spans="1:1" x14ac:dyDescent="0.35">
      <c r="A2225" s="28"/>
    </row>
    <row r="2226" spans="1:1" x14ac:dyDescent="0.35">
      <c r="A2226" s="28"/>
    </row>
    <row r="2227" spans="1:1" x14ac:dyDescent="0.35">
      <c r="A2227" s="28"/>
    </row>
    <row r="2228" spans="1:1" x14ac:dyDescent="0.35">
      <c r="A2228" s="28"/>
    </row>
    <row r="2229" spans="1:1" x14ac:dyDescent="0.35">
      <c r="A2229" s="28"/>
    </row>
    <row r="2230" spans="1:1" x14ac:dyDescent="0.35">
      <c r="A2230" s="28"/>
    </row>
    <row r="2231" spans="1:1" x14ac:dyDescent="0.35">
      <c r="A2231" s="28"/>
    </row>
    <row r="2232" spans="1:1" x14ac:dyDescent="0.35">
      <c r="A2232" s="28"/>
    </row>
    <row r="2233" spans="1:1" x14ac:dyDescent="0.35">
      <c r="A2233" s="28"/>
    </row>
    <row r="2234" spans="1:1" x14ac:dyDescent="0.35">
      <c r="A2234" s="28"/>
    </row>
    <row r="2235" spans="1:1" x14ac:dyDescent="0.35">
      <c r="A2235" s="28"/>
    </row>
    <row r="2236" spans="1:1" x14ac:dyDescent="0.35">
      <c r="A2236" s="28"/>
    </row>
    <row r="2237" spans="1:1" x14ac:dyDescent="0.35">
      <c r="A2237" s="28"/>
    </row>
    <row r="2238" spans="1:1" x14ac:dyDescent="0.35">
      <c r="A2238" s="28"/>
    </row>
    <row r="2239" spans="1:1" x14ac:dyDescent="0.35">
      <c r="A2239" s="28"/>
    </row>
    <row r="2240" spans="1:1" x14ac:dyDescent="0.35">
      <c r="A2240" s="28"/>
    </row>
    <row r="2241" spans="1:1" x14ac:dyDescent="0.35">
      <c r="A2241" s="28"/>
    </row>
    <row r="2242" spans="1:1" x14ac:dyDescent="0.35">
      <c r="A2242" s="28"/>
    </row>
    <row r="2243" spans="1:1" x14ac:dyDescent="0.35">
      <c r="A2243" s="28"/>
    </row>
    <row r="2244" spans="1:1" x14ac:dyDescent="0.35">
      <c r="A2244" s="28"/>
    </row>
    <row r="2245" spans="1:1" x14ac:dyDescent="0.35">
      <c r="A2245" s="28"/>
    </row>
    <row r="2246" spans="1:1" x14ac:dyDescent="0.35">
      <c r="A2246" s="28"/>
    </row>
    <row r="2247" spans="1:1" x14ac:dyDescent="0.35">
      <c r="A2247" s="28"/>
    </row>
    <row r="2248" spans="1:1" x14ac:dyDescent="0.35">
      <c r="A2248" s="28"/>
    </row>
    <row r="2249" spans="1:1" x14ac:dyDescent="0.35">
      <c r="A2249" s="28"/>
    </row>
    <row r="2250" spans="1:1" x14ac:dyDescent="0.35">
      <c r="A2250" s="28"/>
    </row>
    <row r="2251" spans="1:1" x14ac:dyDescent="0.35">
      <c r="A2251" s="28"/>
    </row>
    <row r="2252" spans="1:1" x14ac:dyDescent="0.35">
      <c r="A2252" s="28"/>
    </row>
    <row r="2253" spans="1:1" x14ac:dyDescent="0.35">
      <c r="A2253" s="28"/>
    </row>
    <row r="2254" spans="1:1" x14ac:dyDescent="0.35">
      <c r="A2254" s="28"/>
    </row>
    <row r="2255" spans="1:1" x14ac:dyDescent="0.35">
      <c r="A2255" s="28"/>
    </row>
    <row r="2256" spans="1:1" x14ac:dyDescent="0.35">
      <c r="A2256" s="28"/>
    </row>
    <row r="2257" spans="1:1" x14ac:dyDescent="0.35">
      <c r="A2257" s="28"/>
    </row>
    <row r="2258" spans="1:1" x14ac:dyDescent="0.35">
      <c r="A2258" s="28"/>
    </row>
    <row r="2259" spans="1:1" x14ac:dyDescent="0.35">
      <c r="A2259" s="28"/>
    </row>
    <row r="2260" spans="1:1" x14ac:dyDescent="0.35">
      <c r="A2260" s="28"/>
    </row>
    <row r="2261" spans="1:1" x14ac:dyDescent="0.35">
      <c r="A2261" s="28"/>
    </row>
    <row r="2262" spans="1:1" x14ac:dyDescent="0.35">
      <c r="A2262" s="28"/>
    </row>
    <row r="2263" spans="1:1" x14ac:dyDescent="0.35">
      <c r="A2263" s="28"/>
    </row>
    <row r="2264" spans="1:1" x14ac:dyDescent="0.35">
      <c r="A2264" s="28"/>
    </row>
    <row r="2265" spans="1:1" x14ac:dyDescent="0.35">
      <c r="A2265" s="28"/>
    </row>
    <row r="2266" spans="1:1" x14ac:dyDescent="0.35">
      <c r="A2266" s="28"/>
    </row>
    <row r="2267" spans="1:1" x14ac:dyDescent="0.35">
      <c r="A2267" s="28"/>
    </row>
    <row r="2268" spans="1:1" x14ac:dyDescent="0.35">
      <c r="A2268" s="28"/>
    </row>
    <row r="2269" spans="1:1" x14ac:dyDescent="0.35">
      <c r="A2269" s="28"/>
    </row>
    <row r="2270" spans="1:1" x14ac:dyDescent="0.35">
      <c r="A2270" s="28"/>
    </row>
    <row r="2271" spans="1:1" x14ac:dyDescent="0.35">
      <c r="A2271" s="28"/>
    </row>
    <row r="2272" spans="1:1" x14ac:dyDescent="0.35">
      <c r="A2272" s="28"/>
    </row>
    <row r="2273" spans="1:1" x14ac:dyDescent="0.35">
      <c r="A2273" s="28"/>
    </row>
    <row r="2274" spans="1:1" x14ac:dyDescent="0.35">
      <c r="A2274" s="28"/>
    </row>
    <row r="2275" spans="1:1" x14ac:dyDescent="0.35">
      <c r="A2275" s="28"/>
    </row>
    <row r="2276" spans="1:1" x14ac:dyDescent="0.35">
      <c r="A2276" s="28"/>
    </row>
    <row r="2277" spans="1:1" x14ac:dyDescent="0.35">
      <c r="A2277" s="28"/>
    </row>
    <row r="2278" spans="1:1" x14ac:dyDescent="0.35">
      <c r="A2278" s="28"/>
    </row>
    <row r="2279" spans="1:1" x14ac:dyDescent="0.35">
      <c r="A2279" s="28"/>
    </row>
    <row r="2280" spans="1:1" x14ac:dyDescent="0.35">
      <c r="A2280" s="28"/>
    </row>
    <row r="2281" spans="1:1" x14ac:dyDescent="0.35">
      <c r="A2281" s="28"/>
    </row>
    <row r="2282" spans="1:1" x14ac:dyDescent="0.35">
      <c r="A2282" s="28"/>
    </row>
    <row r="2283" spans="1:1" x14ac:dyDescent="0.35">
      <c r="A2283" s="28"/>
    </row>
    <row r="2284" spans="1:1" x14ac:dyDescent="0.35">
      <c r="A2284" s="28"/>
    </row>
    <row r="2285" spans="1:1" x14ac:dyDescent="0.35">
      <c r="A2285" s="28"/>
    </row>
    <row r="2286" spans="1:1" x14ac:dyDescent="0.35">
      <c r="A2286" s="28"/>
    </row>
    <row r="2287" spans="1:1" x14ac:dyDescent="0.35">
      <c r="A2287" s="28"/>
    </row>
    <row r="2288" spans="1:1" x14ac:dyDescent="0.35">
      <c r="A2288" s="28"/>
    </row>
    <row r="2289" spans="1:1" x14ac:dyDescent="0.35">
      <c r="A2289" s="28"/>
    </row>
    <row r="2290" spans="1:1" x14ac:dyDescent="0.35">
      <c r="A2290" s="28"/>
    </row>
    <row r="2291" spans="1:1" x14ac:dyDescent="0.35">
      <c r="A2291" s="28"/>
    </row>
    <row r="2292" spans="1:1" x14ac:dyDescent="0.35">
      <c r="A2292" s="28"/>
    </row>
    <row r="2293" spans="1:1" x14ac:dyDescent="0.35">
      <c r="A2293" s="28"/>
    </row>
    <row r="2294" spans="1:1" x14ac:dyDescent="0.35">
      <c r="A2294" s="28"/>
    </row>
    <row r="2295" spans="1:1" x14ac:dyDescent="0.35">
      <c r="A2295" s="28"/>
    </row>
    <row r="2296" spans="1:1" x14ac:dyDescent="0.35">
      <c r="A2296" s="28"/>
    </row>
    <row r="2297" spans="1:1" x14ac:dyDescent="0.35">
      <c r="A2297" s="28"/>
    </row>
    <row r="2298" spans="1:1" x14ac:dyDescent="0.35">
      <c r="A2298" s="28"/>
    </row>
    <row r="2299" spans="1:1" x14ac:dyDescent="0.35">
      <c r="A2299" s="28"/>
    </row>
    <row r="2300" spans="1:1" x14ac:dyDescent="0.35">
      <c r="A2300" s="28"/>
    </row>
    <row r="2301" spans="1:1" x14ac:dyDescent="0.35">
      <c r="A2301" s="28"/>
    </row>
    <row r="2302" spans="1:1" x14ac:dyDescent="0.35">
      <c r="A2302" s="28"/>
    </row>
    <row r="2303" spans="1:1" x14ac:dyDescent="0.35">
      <c r="A2303" s="28"/>
    </row>
    <row r="2304" spans="1:1" x14ac:dyDescent="0.35">
      <c r="A2304" s="28"/>
    </row>
    <row r="2305" spans="1:1" x14ac:dyDescent="0.35">
      <c r="A2305" s="28"/>
    </row>
    <row r="2306" spans="1:1" x14ac:dyDescent="0.35">
      <c r="A2306" s="28"/>
    </row>
    <row r="2307" spans="1:1" x14ac:dyDescent="0.35">
      <c r="A2307" s="28"/>
    </row>
    <row r="2308" spans="1:1" x14ac:dyDescent="0.35">
      <c r="A2308" s="28"/>
    </row>
    <row r="2309" spans="1:1" x14ac:dyDescent="0.35">
      <c r="A2309" s="28"/>
    </row>
    <row r="2310" spans="1:1" x14ac:dyDescent="0.35">
      <c r="A2310" s="28"/>
    </row>
    <row r="2311" spans="1:1" x14ac:dyDescent="0.35">
      <c r="A2311" s="28"/>
    </row>
    <row r="2312" spans="1:1" x14ac:dyDescent="0.35">
      <c r="A2312" s="28"/>
    </row>
    <row r="2313" spans="1:1" x14ac:dyDescent="0.35">
      <c r="A2313" s="28"/>
    </row>
    <row r="2314" spans="1:1" x14ac:dyDescent="0.35">
      <c r="A2314" s="28"/>
    </row>
    <row r="2315" spans="1:1" x14ac:dyDescent="0.35">
      <c r="A2315" s="28"/>
    </row>
    <row r="2316" spans="1:1" x14ac:dyDescent="0.35">
      <c r="A2316" s="28"/>
    </row>
    <row r="2317" spans="1:1" x14ac:dyDescent="0.35">
      <c r="A2317" s="28"/>
    </row>
    <row r="2318" spans="1:1" x14ac:dyDescent="0.35">
      <c r="A2318" s="28"/>
    </row>
    <row r="2319" spans="1:1" x14ac:dyDescent="0.35">
      <c r="A2319" s="28"/>
    </row>
    <row r="2320" spans="1:1" x14ac:dyDescent="0.35">
      <c r="A2320" s="28"/>
    </row>
    <row r="2321" spans="1:1" x14ac:dyDescent="0.35">
      <c r="A2321" s="28"/>
    </row>
    <row r="2322" spans="1:1" x14ac:dyDescent="0.35">
      <c r="A2322" s="28"/>
    </row>
    <row r="2323" spans="1:1" x14ac:dyDescent="0.35">
      <c r="A2323" s="28"/>
    </row>
    <row r="2324" spans="1:1" x14ac:dyDescent="0.35">
      <c r="A2324" s="28"/>
    </row>
    <row r="2325" spans="1:1" x14ac:dyDescent="0.35">
      <c r="A2325" s="28"/>
    </row>
    <row r="2326" spans="1:1" x14ac:dyDescent="0.35">
      <c r="A2326" s="28"/>
    </row>
    <row r="2327" spans="1:1" x14ac:dyDescent="0.35">
      <c r="A2327" s="28"/>
    </row>
    <row r="2328" spans="1:1" x14ac:dyDescent="0.35">
      <c r="A2328" s="28"/>
    </row>
    <row r="2329" spans="1:1" x14ac:dyDescent="0.35">
      <c r="A2329" s="28"/>
    </row>
    <row r="2330" spans="1:1" x14ac:dyDescent="0.35">
      <c r="A2330" s="28"/>
    </row>
    <row r="2331" spans="1:1" x14ac:dyDescent="0.35">
      <c r="A2331" s="28"/>
    </row>
    <row r="2332" spans="1:1" x14ac:dyDescent="0.35">
      <c r="A2332" s="28"/>
    </row>
    <row r="2333" spans="1:1" x14ac:dyDescent="0.35">
      <c r="A2333" s="28"/>
    </row>
    <row r="2334" spans="1:1" x14ac:dyDescent="0.35">
      <c r="A2334" s="28"/>
    </row>
    <row r="2335" spans="1:1" x14ac:dyDescent="0.35">
      <c r="A2335" s="28"/>
    </row>
    <row r="2336" spans="1:1" x14ac:dyDescent="0.35">
      <c r="A2336" s="28"/>
    </row>
    <row r="2337" spans="1:1" x14ac:dyDescent="0.35">
      <c r="A2337" s="28"/>
    </row>
    <row r="2338" spans="1:1" x14ac:dyDescent="0.35">
      <c r="A2338" s="28"/>
    </row>
    <row r="2339" spans="1:1" x14ac:dyDescent="0.35">
      <c r="A2339" s="28"/>
    </row>
    <row r="2340" spans="1:1" x14ac:dyDescent="0.35">
      <c r="A2340" s="28"/>
    </row>
    <row r="2341" spans="1:1" x14ac:dyDescent="0.35">
      <c r="A2341" s="28"/>
    </row>
    <row r="2342" spans="1:1" x14ac:dyDescent="0.35">
      <c r="A2342" s="28"/>
    </row>
    <row r="2343" spans="1:1" x14ac:dyDescent="0.35">
      <c r="A2343" s="28"/>
    </row>
    <row r="2344" spans="1:1" x14ac:dyDescent="0.35">
      <c r="A2344" s="28"/>
    </row>
    <row r="2345" spans="1:1" x14ac:dyDescent="0.35">
      <c r="A2345" s="28"/>
    </row>
    <row r="2346" spans="1:1" x14ac:dyDescent="0.35">
      <c r="A2346" s="28"/>
    </row>
    <row r="2347" spans="1:1" x14ac:dyDescent="0.35">
      <c r="A2347" s="28"/>
    </row>
    <row r="2348" spans="1:1" x14ac:dyDescent="0.35">
      <c r="A2348" s="28"/>
    </row>
    <row r="2349" spans="1:1" x14ac:dyDescent="0.35">
      <c r="A2349" s="28"/>
    </row>
    <row r="2350" spans="1:1" x14ac:dyDescent="0.35">
      <c r="A2350" s="28"/>
    </row>
    <row r="2351" spans="1:1" x14ac:dyDescent="0.35">
      <c r="A2351" s="28"/>
    </row>
    <row r="2352" spans="1:1" x14ac:dyDescent="0.35">
      <c r="A2352" s="28"/>
    </row>
    <row r="2353" spans="1:1" x14ac:dyDescent="0.35">
      <c r="A2353" s="28"/>
    </row>
    <row r="2354" spans="1:1" x14ac:dyDescent="0.35">
      <c r="A2354" s="28"/>
    </row>
    <row r="2355" spans="1:1" x14ac:dyDescent="0.35">
      <c r="A2355" s="28"/>
    </row>
    <row r="2356" spans="1:1" x14ac:dyDescent="0.35">
      <c r="A2356" s="28"/>
    </row>
    <row r="2357" spans="1:1" x14ac:dyDescent="0.35">
      <c r="A2357" s="28"/>
    </row>
    <row r="2358" spans="1:1" x14ac:dyDescent="0.35">
      <c r="A2358" s="28"/>
    </row>
    <row r="2359" spans="1:1" x14ac:dyDescent="0.35">
      <c r="A2359" s="28"/>
    </row>
    <row r="2360" spans="1:1" x14ac:dyDescent="0.35">
      <c r="A2360" s="28"/>
    </row>
    <row r="2361" spans="1:1" x14ac:dyDescent="0.35">
      <c r="A2361" s="28"/>
    </row>
    <row r="2362" spans="1:1" x14ac:dyDescent="0.35">
      <c r="A2362" s="28"/>
    </row>
    <row r="2363" spans="1:1" x14ac:dyDescent="0.35">
      <c r="A2363" s="28"/>
    </row>
    <row r="2364" spans="1:1" x14ac:dyDescent="0.35">
      <c r="A2364" s="28"/>
    </row>
    <row r="2365" spans="1:1" x14ac:dyDescent="0.35">
      <c r="A2365" s="28"/>
    </row>
    <row r="2366" spans="1:1" x14ac:dyDescent="0.35">
      <c r="A2366" s="28"/>
    </row>
    <row r="2367" spans="1:1" x14ac:dyDescent="0.35">
      <c r="A2367" s="28"/>
    </row>
    <row r="2368" spans="1:1" x14ac:dyDescent="0.35">
      <c r="A2368" s="28"/>
    </row>
    <row r="2369" spans="1:1" x14ac:dyDescent="0.35">
      <c r="A2369" s="28"/>
    </row>
    <row r="2370" spans="1:1" x14ac:dyDescent="0.35">
      <c r="A2370" s="28"/>
    </row>
    <row r="2371" spans="1:1" x14ac:dyDescent="0.35">
      <c r="A2371" s="28"/>
    </row>
    <row r="2372" spans="1:1" x14ac:dyDescent="0.35">
      <c r="A2372" s="28"/>
    </row>
    <row r="2373" spans="1:1" x14ac:dyDescent="0.35">
      <c r="A2373" s="28"/>
    </row>
    <row r="2374" spans="1:1" x14ac:dyDescent="0.35">
      <c r="A2374" s="28"/>
    </row>
    <row r="2375" spans="1:1" x14ac:dyDescent="0.35">
      <c r="A2375" s="28"/>
    </row>
    <row r="2376" spans="1:1" x14ac:dyDescent="0.35">
      <c r="A2376" s="28"/>
    </row>
    <row r="2377" spans="1:1" x14ac:dyDescent="0.35">
      <c r="A2377" s="28"/>
    </row>
    <row r="2378" spans="1:1" x14ac:dyDescent="0.35">
      <c r="A2378" s="28"/>
    </row>
    <row r="2379" spans="1:1" x14ac:dyDescent="0.35">
      <c r="A2379" s="28"/>
    </row>
    <row r="2380" spans="1:1" x14ac:dyDescent="0.35">
      <c r="A2380" s="28"/>
    </row>
    <row r="2381" spans="1:1" x14ac:dyDescent="0.35">
      <c r="A2381" s="28"/>
    </row>
    <row r="2382" spans="1:1" x14ac:dyDescent="0.35">
      <c r="A2382" s="28"/>
    </row>
    <row r="2383" spans="1:1" x14ac:dyDescent="0.35">
      <c r="A2383" s="28"/>
    </row>
    <row r="2384" spans="1:1" x14ac:dyDescent="0.35">
      <c r="A2384" s="28"/>
    </row>
    <row r="2385" spans="1:1" x14ac:dyDescent="0.35">
      <c r="A2385" s="28"/>
    </row>
    <row r="2386" spans="1:1" x14ac:dyDescent="0.35">
      <c r="A2386" s="28"/>
    </row>
    <row r="2387" spans="1:1" x14ac:dyDescent="0.35">
      <c r="A2387" s="28"/>
    </row>
    <row r="2388" spans="1:1" x14ac:dyDescent="0.35">
      <c r="A2388" s="28"/>
    </row>
    <row r="2389" spans="1:1" x14ac:dyDescent="0.35">
      <c r="A2389" s="28"/>
    </row>
    <row r="2390" spans="1:1" x14ac:dyDescent="0.35">
      <c r="A2390" s="28"/>
    </row>
    <row r="2391" spans="1:1" x14ac:dyDescent="0.35">
      <c r="A2391" s="28"/>
    </row>
    <row r="2392" spans="1:1" x14ac:dyDescent="0.35">
      <c r="A2392" s="28"/>
    </row>
    <row r="2393" spans="1:1" x14ac:dyDescent="0.35">
      <c r="A2393" s="28"/>
    </row>
    <row r="2394" spans="1:1" x14ac:dyDescent="0.35">
      <c r="A2394" s="28"/>
    </row>
    <row r="2395" spans="1:1" x14ac:dyDescent="0.35">
      <c r="A2395" s="28"/>
    </row>
    <row r="2396" spans="1:1" x14ac:dyDescent="0.35">
      <c r="A2396" s="28"/>
    </row>
    <row r="2397" spans="1:1" x14ac:dyDescent="0.35">
      <c r="A2397" s="28"/>
    </row>
    <row r="2398" spans="1:1" x14ac:dyDescent="0.35">
      <c r="A2398" s="28"/>
    </row>
    <row r="2399" spans="1:1" x14ac:dyDescent="0.35">
      <c r="A2399" s="28"/>
    </row>
    <row r="2400" spans="1:1" x14ac:dyDescent="0.35">
      <c r="A2400" s="28"/>
    </row>
    <row r="2401" spans="1:1" x14ac:dyDescent="0.35">
      <c r="A2401" s="28"/>
    </row>
    <row r="2402" spans="1:1" x14ac:dyDescent="0.35">
      <c r="A2402" s="28"/>
    </row>
    <row r="2403" spans="1:1" x14ac:dyDescent="0.35">
      <c r="A2403" s="28"/>
    </row>
    <row r="2404" spans="1:1" x14ac:dyDescent="0.35">
      <c r="A2404" s="28"/>
    </row>
    <row r="2405" spans="1:1" x14ac:dyDescent="0.35">
      <c r="A2405" s="28"/>
    </row>
    <row r="2406" spans="1:1" x14ac:dyDescent="0.35">
      <c r="A2406" s="28"/>
    </row>
    <row r="2407" spans="1:1" x14ac:dyDescent="0.35">
      <c r="A2407" s="28"/>
    </row>
    <row r="2408" spans="1:1" x14ac:dyDescent="0.35">
      <c r="A2408" s="28"/>
    </row>
    <row r="2409" spans="1:1" x14ac:dyDescent="0.35">
      <c r="A2409" s="28"/>
    </row>
    <row r="2410" spans="1:1" x14ac:dyDescent="0.35">
      <c r="A2410" s="28"/>
    </row>
    <row r="2411" spans="1:1" x14ac:dyDescent="0.35">
      <c r="A2411" s="28"/>
    </row>
    <row r="2412" spans="1:1" x14ac:dyDescent="0.35">
      <c r="A2412" s="28"/>
    </row>
    <row r="2413" spans="1:1" x14ac:dyDescent="0.35">
      <c r="A2413" s="28"/>
    </row>
    <row r="2414" spans="1:1" x14ac:dyDescent="0.35">
      <c r="A2414" s="28"/>
    </row>
    <row r="2415" spans="1:1" x14ac:dyDescent="0.35">
      <c r="A2415" s="28"/>
    </row>
    <row r="2416" spans="1:1" x14ac:dyDescent="0.35">
      <c r="A2416" s="28"/>
    </row>
    <row r="2417" spans="1:1" x14ac:dyDescent="0.35">
      <c r="A2417" s="28"/>
    </row>
    <row r="2418" spans="1:1" x14ac:dyDescent="0.35">
      <c r="A2418" s="28"/>
    </row>
    <row r="2419" spans="1:1" x14ac:dyDescent="0.35">
      <c r="A2419" s="28"/>
    </row>
    <row r="2420" spans="1:1" x14ac:dyDescent="0.35">
      <c r="A2420" s="28"/>
    </row>
    <row r="2421" spans="1:1" x14ac:dyDescent="0.35">
      <c r="A2421" s="28"/>
    </row>
    <row r="2422" spans="1:1" x14ac:dyDescent="0.35">
      <c r="A2422" s="28"/>
    </row>
    <row r="2423" spans="1:1" x14ac:dyDescent="0.35">
      <c r="A2423" s="28"/>
    </row>
    <row r="2424" spans="1:1" x14ac:dyDescent="0.35">
      <c r="A2424" s="28"/>
    </row>
    <row r="2425" spans="1:1" x14ac:dyDescent="0.35">
      <c r="A2425" s="28"/>
    </row>
    <row r="2426" spans="1:1" x14ac:dyDescent="0.35">
      <c r="A2426" s="28"/>
    </row>
    <row r="2427" spans="1:1" x14ac:dyDescent="0.35">
      <c r="A2427" s="28"/>
    </row>
    <row r="2428" spans="1:1" x14ac:dyDescent="0.35">
      <c r="A2428" s="28"/>
    </row>
    <row r="2429" spans="1:1" x14ac:dyDescent="0.35">
      <c r="A2429" s="28"/>
    </row>
    <row r="2430" spans="1:1" x14ac:dyDescent="0.35">
      <c r="A2430" s="28"/>
    </row>
    <row r="2431" spans="1:1" x14ac:dyDescent="0.35">
      <c r="A2431" s="28"/>
    </row>
    <row r="2432" spans="1:1" x14ac:dyDescent="0.35">
      <c r="A2432" s="28"/>
    </row>
    <row r="2433" spans="1:1" x14ac:dyDescent="0.35">
      <c r="A2433" s="28"/>
    </row>
    <row r="2434" spans="1:1" x14ac:dyDescent="0.35">
      <c r="A2434" s="28"/>
    </row>
    <row r="2435" spans="1:1" x14ac:dyDescent="0.35">
      <c r="A2435" s="28"/>
    </row>
    <row r="2436" spans="1:1" x14ac:dyDescent="0.35">
      <c r="A2436" s="28"/>
    </row>
    <row r="2437" spans="1:1" x14ac:dyDescent="0.35">
      <c r="A2437" s="28"/>
    </row>
    <row r="2438" spans="1:1" x14ac:dyDescent="0.35">
      <c r="A2438" s="28"/>
    </row>
    <row r="2439" spans="1:1" x14ac:dyDescent="0.35">
      <c r="A2439" s="28"/>
    </row>
    <row r="2440" spans="1:1" x14ac:dyDescent="0.35">
      <c r="A2440" s="28"/>
    </row>
    <row r="2441" spans="1:1" x14ac:dyDescent="0.35">
      <c r="A2441" s="28"/>
    </row>
    <row r="2442" spans="1:1" x14ac:dyDescent="0.35">
      <c r="A2442" s="28"/>
    </row>
    <row r="2443" spans="1:1" x14ac:dyDescent="0.35">
      <c r="A2443" s="28"/>
    </row>
    <row r="2444" spans="1:1" x14ac:dyDescent="0.35">
      <c r="A2444" s="28"/>
    </row>
    <row r="2445" spans="1:1" x14ac:dyDescent="0.35">
      <c r="A2445" s="28"/>
    </row>
    <row r="2446" spans="1:1" x14ac:dyDescent="0.35">
      <c r="A2446" s="28"/>
    </row>
    <row r="2447" spans="1:1" x14ac:dyDescent="0.35">
      <c r="A2447" s="28"/>
    </row>
    <row r="2448" spans="1:1" x14ac:dyDescent="0.35">
      <c r="A2448" s="28"/>
    </row>
    <row r="2449" spans="1:1" x14ac:dyDescent="0.35">
      <c r="A2449" s="28"/>
    </row>
    <row r="2450" spans="1:1" x14ac:dyDescent="0.35">
      <c r="A2450" s="28"/>
    </row>
    <row r="2451" spans="1:1" x14ac:dyDescent="0.35">
      <c r="A2451" s="28"/>
    </row>
    <row r="2452" spans="1:1" x14ac:dyDescent="0.35">
      <c r="A2452" s="28"/>
    </row>
    <row r="2453" spans="1:1" x14ac:dyDescent="0.35">
      <c r="A2453" s="28"/>
    </row>
    <row r="2454" spans="1:1" x14ac:dyDescent="0.35">
      <c r="A2454" s="28"/>
    </row>
    <row r="2455" spans="1:1" x14ac:dyDescent="0.35">
      <c r="A2455" s="28"/>
    </row>
    <row r="2456" spans="1:1" x14ac:dyDescent="0.35">
      <c r="A2456" s="28"/>
    </row>
    <row r="2457" spans="1:1" x14ac:dyDescent="0.35">
      <c r="A2457" s="28"/>
    </row>
    <row r="2458" spans="1:1" x14ac:dyDescent="0.35">
      <c r="A2458" s="28"/>
    </row>
    <row r="2459" spans="1:1" x14ac:dyDescent="0.35">
      <c r="A2459" s="28"/>
    </row>
    <row r="2460" spans="1:1" x14ac:dyDescent="0.35">
      <c r="A2460" s="28"/>
    </row>
    <row r="2461" spans="1:1" x14ac:dyDescent="0.35">
      <c r="A2461" s="28"/>
    </row>
    <row r="2462" spans="1:1" x14ac:dyDescent="0.35">
      <c r="A2462" s="28"/>
    </row>
    <row r="2463" spans="1:1" x14ac:dyDescent="0.35">
      <c r="A2463" s="28"/>
    </row>
    <row r="2464" spans="1:1" x14ac:dyDescent="0.35">
      <c r="A2464" s="28"/>
    </row>
    <row r="2465" spans="1:1" x14ac:dyDescent="0.35">
      <c r="A2465" s="28"/>
    </row>
    <row r="2466" spans="1:1" x14ac:dyDescent="0.35">
      <c r="A2466" s="28"/>
    </row>
    <row r="2467" spans="1:1" x14ac:dyDescent="0.35">
      <c r="A2467" s="28"/>
    </row>
    <row r="2468" spans="1:1" x14ac:dyDescent="0.35">
      <c r="A2468" s="28"/>
    </row>
    <row r="2469" spans="1:1" x14ac:dyDescent="0.35">
      <c r="A2469" s="28"/>
    </row>
    <row r="2470" spans="1:1" x14ac:dyDescent="0.35">
      <c r="A2470" s="28"/>
    </row>
    <row r="2471" spans="1:1" x14ac:dyDescent="0.35">
      <c r="A2471" s="28"/>
    </row>
    <row r="2472" spans="1:1" x14ac:dyDescent="0.35">
      <c r="A2472" s="28"/>
    </row>
    <row r="2473" spans="1:1" x14ac:dyDescent="0.35">
      <c r="A2473" s="28"/>
    </row>
    <row r="2474" spans="1:1" x14ac:dyDescent="0.35">
      <c r="A2474" s="28"/>
    </row>
    <row r="2475" spans="1:1" x14ac:dyDescent="0.35">
      <c r="A2475" s="28"/>
    </row>
    <row r="2476" spans="1:1" x14ac:dyDescent="0.35">
      <c r="A2476" s="28"/>
    </row>
    <row r="2477" spans="1:1" x14ac:dyDescent="0.35">
      <c r="A2477" s="28"/>
    </row>
    <row r="2478" spans="1:1" x14ac:dyDescent="0.35">
      <c r="A2478" s="28"/>
    </row>
    <row r="2479" spans="1:1" x14ac:dyDescent="0.35">
      <c r="A2479" s="28"/>
    </row>
    <row r="2480" spans="1:1" x14ac:dyDescent="0.35">
      <c r="A2480" s="28"/>
    </row>
    <row r="2481" spans="1:1" x14ac:dyDescent="0.35">
      <c r="A2481" s="28"/>
    </row>
    <row r="2482" spans="1:1" x14ac:dyDescent="0.35">
      <c r="A2482" s="28"/>
    </row>
    <row r="2483" spans="1:1" x14ac:dyDescent="0.35">
      <c r="A2483" s="28"/>
    </row>
    <row r="2484" spans="1:1" x14ac:dyDescent="0.35">
      <c r="A2484" s="28"/>
    </row>
    <row r="2485" spans="1:1" x14ac:dyDescent="0.35">
      <c r="A2485" s="28"/>
    </row>
    <row r="2486" spans="1:1" x14ac:dyDescent="0.35">
      <c r="A2486" s="28"/>
    </row>
    <row r="2487" spans="1:1" x14ac:dyDescent="0.35">
      <c r="A2487" s="28"/>
    </row>
    <row r="2488" spans="1:1" x14ac:dyDescent="0.35">
      <c r="A2488" s="28"/>
    </row>
    <row r="2489" spans="1:1" x14ac:dyDescent="0.35">
      <c r="A2489" s="28"/>
    </row>
    <row r="2490" spans="1:1" x14ac:dyDescent="0.35">
      <c r="A2490" s="28"/>
    </row>
    <row r="2491" spans="1:1" x14ac:dyDescent="0.35">
      <c r="A2491" s="28"/>
    </row>
    <row r="2492" spans="1:1" x14ac:dyDescent="0.35">
      <c r="A2492" s="28"/>
    </row>
    <row r="2493" spans="1:1" x14ac:dyDescent="0.35">
      <c r="A2493" s="28"/>
    </row>
    <row r="2494" spans="1:1" x14ac:dyDescent="0.35">
      <c r="A2494" s="28"/>
    </row>
    <row r="2495" spans="1:1" x14ac:dyDescent="0.35">
      <c r="A2495" s="28"/>
    </row>
    <row r="2496" spans="1:1" x14ac:dyDescent="0.35">
      <c r="A2496" s="28"/>
    </row>
    <row r="2497" spans="1:1" x14ac:dyDescent="0.35">
      <c r="A2497" s="28"/>
    </row>
    <row r="2498" spans="1:1" x14ac:dyDescent="0.35">
      <c r="A2498" s="28"/>
    </row>
    <row r="2499" spans="1:1" x14ac:dyDescent="0.35">
      <c r="A2499" s="28"/>
    </row>
    <row r="2500" spans="1:1" x14ac:dyDescent="0.35">
      <c r="A2500" s="28"/>
    </row>
    <row r="2501" spans="1:1" x14ac:dyDescent="0.35">
      <c r="A2501" s="28"/>
    </row>
    <row r="2502" spans="1:1" x14ac:dyDescent="0.35">
      <c r="A2502" s="28"/>
    </row>
    <row r="2503" spans="1:1" x14ac:dyDescent="0.35">
      <c r="A2503" s="28"/>
    </row>
    <row r="2504" spans="1:1" x14ac:dyDescent="0.35">
      <c r="A2504" s="28"/>
    </row>
    <row r="2505" spans="1:1" x14ac:dyDescent="0.35">
      <c r="A2505" s="28"/>
    </row>
    <row r="2506" spans="1:1" x14ac:dyDescent="0.35">
      <c r="A2506" s="28"/>
    </row>
    <row r="2507" spans="1:1" x14ac:dyDescent="0.35">
      <c r="A2507" s="28"/>
    </row>
    <row r="2508" spans="1:1" x14ac:dyDescent="0.35">
      <c r="A2508" s="28"/>
    </row>
    <row r="2509" spans="1:1" x14ac:dyDescent="0.35">
      <c r="A2509" s="28"/>
    </row>
    <row r="2510" spans="1:1" x14ac:dyDescent="0.35">
      <c r="A2510" s="28"/>
    </row>
    <row r="2511" spans="1:1" x14ac:dyDescent="0.35">
      <c r="A2511" s="28"/>
    </row>
    <row r="2512" spans="1:1" x14ac:dyDescent="0.35">
      <c r="A2512" s="28"/>
    </row>
    <row r="2513" spans="1:1" x14ac:dyDescent="0.35">
      <c r="A2513" s="28"/>
    </row>
    <row r="2514" spans="1:1" x14ac:dyDescent="0.35">
      <c r="A2514" s="28"/>
    </row>
    <row r="2515" spans="1:1" x14ac:dyDescent="0.35">
      <c r="A2515" s="28"/>
    </row>
    <row r="2516" spans="1:1" x14ac:dyDescent="0.35">
      <c r="A2516" s="28"/>
    </row>
    <row r="2517" spans="1:1" x14ac:dyDescent="0.35">
      <c r="A2517" s="28"/>
    </row>
    <row r="2518" spans="1:1" x14ac:dyDescent="0.35">
      <c r="A2518" s="28"/>
    </row>
    <row r="2519" spans="1:1" x14ac:dyDescent="0.35">
      <c r="A2519" s="28"/>
    </row>
    <row r="2520" spans="1:1" x14ac:dyDescent="0.35">
      <c r="A2520" s="28"/>
    </row>
    <row r="2521" spans="1:1" x14ac:dyDescent="0.35">
      <c r="A2521" s="28"/>
    </row>
    <row r="2522" spans="1:1" x14ac:dyDescent="0.35">
      <c r="A2522" s="28"/>
    </row>
    <row r="2523" spans="1:1" x14ac:dyDescent="0.35">
      <c r="A2523" s="28"/>
    </row>
    <row r="2524" spans="1:1" x14ac:dyDescent="0.35">
      <c r="A2524" s="28"/>
    </row>
    <row r="2525" spans="1:1" x14ac:dyDescent="0.35">
      <c r="A2525" s="28"/>
    </row>
    <row r="2526" spans="1:1" x14ac:dyDescent="0.35">
      <c r="A2526" s="28"/>
    </row>
    <row r="2527" spans="1:1" x14ac:dyDescent="0.35">
      <c r="A2527" s="28"/>
    </row>
    <row r="2528" spans="1:1" x14ac:dyDescent="0.35">
      <c r="A2528" s="28"/>
    </row>
    <row r="2529" spans="1:1" x14ac:dyDescent="0.35">
      <c r="A2529" s="28"/>
    </row>
    <row r="2530" spans="1:1" x14ac:dyDescent="0.35">
      <c r="A2530" s="28"/>
    </row>
    <row r="2531" spans="1:1" x14ac:dyDescent="0.35">
      <c r="A2531" s="28"/>
    </row>
    <row r="2532" spans="1:1" x14ac:dyDescent="0.35">
      <c r="A2532" s="28"/>
    </row>
    <row r="2533" spans="1:1" x14ac:dyDescent="0.35">
      <c r="A2533" s="28"/>
    </row>
    <row r="2534" spans="1:1" x14ac:dyDescent="0.35">
      <c r="A2534" s="28"/>
    </row>
    <row r="2535" spans="1:1" x14ac:dyDescent="0.35">
      <c r="A2535" s="28"/>
    </row>
    <row r="2536" spans="1:1" x14ac:dyDescent="0.35">
      <c r="A2536" s="28"/>
    </row>
    <row r="2537" spans="1:1" x14ac:dyDescent="0.35">
      <c r="A2537" s="28"/>
    </row>
    <row r="2538" spans="1:1" x14ac:dyDescent="0.35">
      <c r="A2538" s="28"/>
    </row>
    <row r="2539" spans="1:1" x14ac:dyDescent="0.35">
      <c r="A2539" s="28"/>
    </row>
    <row r="2540" spans="1:1" x14ac:dyDescent="0.35">
      <c r="A2540" s="28"/>
    </row>
    <row r="2541" spans="1:1" x14ac:dyDescent="0.35">
      <c r="A2541" s="28"/>
    </row>
    <row r="2542" spans="1:1" x14ac:dyDescent="0.35">
      <c r="A2542" s="28"/>
    </row>
    <row r="2543" spans="1:1" x14ac:dyDescent="0.35">
      <c r="A2543" s="28"/>
    </row>
    <row r="2544" spans="1:1" x14ac:dyDescent="0.35">
      <c r="A2544" s="28"/>
    </row>
    <row r="2545" spans="1:1" x14ac:dyDescent="0.35">
      <c r="A2545" s="28"/>
    </row>
    <row r="2546" spans="1:1" x14ac:dyDescent="0.35">
      <c r="A2546" s="28"/>
    </row>
    <row r="2547" spans="1:1" x14ac:dyDescent="0.35">
      <c r="A2547" s="28"/>
    </row>
    <row r="2548" spans="1:1" x14ac:dyDescent="0.35">
      <c r="A2548" s="28"/>
    </row>
    <row r="2549" spans="1:1" x14ac:dyDescent="0.35">
      <c r="A2549" s="28"/>
    </row>
    <row r="2550" spans="1:1" x14ac:dyDescent="0.35">
      <c r="A2550" s="28"/>
    </row>
    <row r="2551" spans="1:1" x14ac:dyDescent="0.35">
      <c r="A2551" s="28"/>
    </row>
    <row r="2552" spans="1:1" x14ac:dyDescent="0.35">
      <c r="A2552" s="28"/>
    </row>
    <row r="2553" spans="1:1" x14ac:dyDescent="0.35">
      <c r="A2553" s="28"/>
    </row>
    <row r="2554" spans="1:1" x14ac:dyDescent="0.35">
      <c r="A2554" s="28"/>
    </row>
    <row r="2555" spans="1:1" x14ac:dyDescent="0.35">
      <c r="A2555" s="28"/>
    </row>
    <row r="2556" spans="1:1" x14ac:dyDescent="0.35">
      <c r="A2556" s="28"/>
    </row>
    <row r="2557" spans="1:1" x14ac:dyDescent="0.35">
      <c r="A2557" s="28"/>
    </row>
    <row r="2558" spans="1:1" x14ac:dyDescent="0.35">
      <c r="A2558" s="28"/>
    </row>
    <row r="2559" spans="1:1" x14ac:dyDescent="0.35">
      <c r="A2559" s="28"/>
    </row>
    <row r="2560" spans="1:1" x14ac:dyDescent="0.35">
      <c r="A2560" s="28"/>
    </row>
    <row r="2561" spans="1:1" x14ac:dyDescent="0.35">
      <c r="A2561" s="28"/>
    </row>
    <row r="2562" spans="1:1" x14ac:dyDescent="0.35">
      <c r="A2562" s="28"/>
    </row>
    <row r="2563" spans="1:1" x14ac:dyDescent="0.35">
      <c r="A2563" s="28"/>
    </row>
    <row r="2564" spans="1:1" x14ac:dyDescent="0.35">
      <c r="A2564" s="28"/>
    </row>
    <row r="2565" spans="1:1" x14ac:dyDescent="0.35">
      <c r="A2565" s="28"/>
    </row>
    <row r="2566" spans="1:1" x14ac:dyDescent="0.35">
      <c r="A2566" s="28"/>
    </row>
    <row r="2567" spans="1:1" x14ac:dyDescent="0.35">
      <c r="A2567" s="28"/>
    </row>
    <row r="2568" spans="1:1" x14ac:dyDescent="0.35">
      <c r="A2568" s="28"/>
    </row>
    <row r="2569" spans="1:1" x14ac:dyDescent="0.35">
      <c r="A2569" s="28"/>
    </row>
    <row r="2570" spans="1:1" x14ac:dyDescent="0.35">
      <c r="A2570" s="28"/>
    </row>
    <row r="2571" spans="1:1" x14ac:dyDescent="0.35">
      <c r="A2571" s="28"/>
    </row>
    <row r="2572" spans="1:1" x14ac:dyDescent="0.35">
      <c r="A2572" s="28"/>
    </row>
    <row r="2573" spans="1:1" x14ac:dyDescent="0.35">
      <c r="A2573" s="28"/>
    </row>
    <row r="2574" spans="1:1" x14ac:dyDescent="0.35">
      <c r="A2574" s="28"/>
    </row>
    <row r="2575" spans="1:1" x14ac:dyDescent="0.35">
      <c r="A2575" s="28"/>
    </row>
    <row r="2576" spans="1:1" x14ac:dyDescent="0.35">
      <c r="A2576" s="28"/>
    </row>
    <row r="2577" spans="1:1" x14ac:dyDescent="0.35">
      <c r="A2577" s="28"/>
    </row>
    <row r="2578" spans="1:1" x14ac:dyDescent="0.35">
      <c r="A2578" s="28"/>
    </row>
    <row r="2579" spans="1:1" x14ac:dyDescent="0.35">
      <c r="A2579" s="28"/>
    </row>
    <row r="2580" spans="1:1" x14ac:dyDescent="0.35">
      <c r="A2580" s="28"/>
    </row>
    <row r="2581" spans="1:1" x14ac:dyDescent="0.35">
      <c r="A2581" s="28"/>
    </row>
    <row r="2582" spans="1:1" x14ac:dyDescent="0.35">
      <c r="A2582" s="28"/>
    </row>
    <row r="2583" spans="1:1" x14ac:dyDescent="0.35">
      <c r="A2583" s="28"/>
    </row>
    <row r="2584" spans="1:1" x14ac:dyDescent="0.35">
      <c r="A2584" s="28"/>
    </row>
    <row r="2585" spans="1:1" x14ac:dyDescent="0.35">
      <c r="A2585" s="28"/>
    </row>
    <row r="2586" spans="1:1" x14ac:dyDescent="0.35">
      <c r="A2586" s="28"/>
    </row>
    <row r="2587" spans="1:1" x14ac:dyDescent="0.35">
      <c r="A2587" s="28"/>
    </row>
    <row r="2588" spans="1:1" x14ac:dyDescent="0.35">
      <c r="A2588" s="28"/>
    </row>
    <row r="2589" spans="1:1" x14ac:dyDescent="0.35">
      <c r="A2589" s="28"/>
    </row>
    <row r="2590" spans="1:1" x14ac:dyDescent="0.35">
      <c r="A2590" s="28"/>
    </row>
    <row r="2591" spans="1:1" x14ac:dyDescent="0.35">
      <c r="A2591" s="28"/>
    </row>
    <row r="2592" spans="1:1" x14ac:dyDescent="0.35">
      <c r="A2592" s="28"/>
    </row>
    <row r="2593" spans="1:1" x14ac:dyDescent="0.35">
      <c r="A2593" s="28"/>
    </row>
    <row r="2594" spans="1:1" x14ac:dyDescent="0.35">
      <c r="A2594" s="28"/>
    </row>
    <row r="2595" spans="1:1" x14ac:dyDescent="0.35">
      <c r="A2595" s="28"/>
    </row>
    <row r="2596" spans="1:1" x14ac:dyDescent="0.35">
      <c r="A2596" s="28"/>
    </row>
    <row r="2597" spans="1:1" x14ac:dyDescent="0.35">
      <c r="A2597" s="28"/>
    </row>
    <row r="2598" spans="1:1" x14ac:dyDescent="0.35">
      <c r="A2598" s="28"/>
    </row>
    <row r="2599" spans="1:1" x14ac:dyDescent="0.35">
      <c r="A2599" s="28"/>
    </row>
    <row r="2600" spans="1:1" x14ac:dyDescent="0.35">
      <c r="A2600" s="28"/>
    </row>
    <row r="2601" spans="1:1" x14ac:dyDescent="0.35">
      <c r="A2601" s="28"/>
    </row>
    <row r="2602" spans="1:1" x14ac:dyDescent="0.35">
      <c r="A2602" s="28"/>
    </row>
    <row r="2603" spans="1:1" x14ac:dyDescent="0.35">
      <c r="A2603" s="28"/>
    </row>
    <row r="2604" spans="1:1" x14ac:dyDescent="0.35">
      <c r="A2604" s="28"/>
    </row>
    <row r="2605" spans="1:1" x14ac:dyDescent="0.35">
      <c r="A2605" s="28"/>
    </row>
    <row r="2606" spans="1:1" x14ac:dyDescent="0.35">
      <c r="A2606" s="28"/>
    </row>
    <row r="2607" spans="1:1" x14ac:dyDescent="0.35">
      <c r="A2607" s="28"/>
    </row>
    <row r="2608" spans="1:1" x14ac:dyDescent="0.35">
      <c r="A2608" s="28"/>
    </row>
    <row r="2609" spans="1:1" x14ac:dyDescent="0.35">
      <c r="A2609" s="28"/>
    </row>
    <row r="2610" spans="1:1" x14ac:dyDescent="0.35">
      <c r="A2610" s="28"/>
    </row>
    <row r="2611" spans="1:1" x14ac:dyDescent="0.35">
      <c r="A2611" s="28"/>
    </row>
    <row r="2612" spans="1:1" x14ac:dyDescent="0.35">
      <c r="A2612" s="28"/>
    </row>
    <row r="2613" spans="1:1" x14ac:dyDescent="0.35">
      <c r="A2613" s="28"/>
    </row>
    <row r="2614" spans="1:1" x14ac:dyDescent="0.35">
      <c r="A2614" s="28"/>
    </row>
    <row r="2615" spans="1:1" x14ac:dyDescent="0.35">
      <c r="A2615" s="28"/>
    </row>
    <row r="2616" spans="1:1" x14ac:dyDescent="0.35">
      <c r="A2616" s="28"/>
    </row>
    <row r="2617" spans="1:1" x14ac:dyDescent="0.35">
      <c r="A2617" s="28"/>
    </row>
    <row r="2618" spans="1:1" x14ac:dyDescent="0.35">
      <c r="A2618" s="28"/>
    </row>
    <row r="2619" spans="1:1" x14ac:dyDescent="0.35">
      <c r="A2619" s="28"/>
    </row>
    <row r="2620" spans="1:1" x14ac:dyDescent="0.35">
      <c r="A2620" s="28"/>
    </row>
    <row r="2621" spans="1:1" x14ac:dyDescent="0.35">
      <c r="A2621" s="28"/>
    </row>
    <row r="2622" spans="1:1" x14ac:dyDescent="0.35">
      <c r="A2622" s="28"/>
    </row>
    <row r="2623" spans="1:1" x14ac:dyDescent="0.35">
      <c r="A2623" s="28"/>
    </row>
    <row r="2624" spans="1:1" x14ac:dyDescent="0.35">
      <c r="A2624" s="28"/>
    </row>
    <row r="2625" spans="1:1" x14ac:dyDescent="0.35">
      <c r="A2625" s="28"/>
    </row>
    <row r="2626" spans="1:1" x14ac:dyDescent="0.35">
      <c r="A2626" s="28"/>
    </row>
    <row r="2627" spans="1:1" x14ac:dyDescent="0.35">
      <c r="A2627" s="28"/>
    </row>
    <row r="2628" spans="1:1" x14ac:dyDescent="0.35">
      <c r="A2628" s="28"/>
    </row>
    <row r="2629" spans="1:1" x14ac:dyDescent="0.35">
      <c r="A2629" s="28"/>
    </row>
    <row r="2630" spans="1:1" x14ac:dyDescent="0.35">
      <c r="A2630" s="28"/>
    </row>
    <row r="2631" spans="1:1" x14ac:dyDescent="0.35">
      <c r="A2631" s="28"/>
    </row>
    <row r="2632" spans="1:1" x14ac:dyDescent="0.35">
      <c r="A2632" s="28"/>
    </row>
    <row r="2633" spans="1:1" x14ac:dyDescent="0.35">
      <c r="A2633" s="28"/>
    </row>
    <row r="2634" spans="1:1" x14ac:dyDescent="0.35">
      <c r="A2634" s="28"/>
    </row>
    <row r="2635" spans="1:1" x14ac:dyDescent="0.35">
      <c r="A2635" s="28"/>
    </row>
    <row r="2636" spans="1:1" x14ac:dyDescent="0.35">
      <c r="A2636" s="28"/>
    </row>
    <row r="2637" spans="1:1" x14ac:dyDescent="0.35">
      <c r="A2637" s="28"/>
    </row>
    <row r="2638" spans="1:1" x14ac:dyDescent="0.35">
      <c r="A2638" s="28"/>
    </row>
    <row r="2639" spans="1:1" x14ac:dyDescent="0.35">
      <c r="A2639" s="28"/>
    </row>
    <row r="2640" spans="1:1" x14ac:dyDescent="0.35">
      <c r="A2640" s="28"/>
    </row>
    <row r="2641" spans="1:1" x14ac:dyDescent="0.35">
      <c r="A2641" s="28"/>
    </row>
    <row r="2642" spans="1:1" x14ac:dyDescent="0.35">
      <c r="A2642" s="28"/>
    </row>
    <row r="2643" spans="1:1" x14ac:dyDescent="0.35">
      <c r="A2643" s="28"/>
    </row>
    <row r="2644" spans="1:1" x14ac:dyDescent="0.35">
      <c r="A2644" s="28"/>
    </row>
    <row r="2645" spans="1:1" x14ac:dyDescent="0.35">
      <c r="A2645" s="28"/>
    </row>
    <row r="2646" spans="1:1" x14ac:dyDescent="0.35">
      <c r="A2646" s="28"/>
    </row>
    <row r="2647" spans="1:1" x14ac:dyDescent="0.35">
      <c r="A2647" s="28"/>
    </row>
    <row r="2648" spans="1:1" x14ac:dyDescent="0.35">
      <c r="A2648" s="28"/>
    </row>
    <row r="2649" spans="1:1" x14ac:dyDescent="0.35">
      <c r="A2649" s="28"/>
    </row>
    <row r="2650" spans="1:1" x14ac:dyDescent="0.35">
      <c r="A2650" s="28"/>
    </row>
    <row r="2651" spans="1:1" x14ac:dyDescent="0.35">
      <c r="A2651" s="28"/>
    </row>
    <row r="2652" spans="1:1" x14ac:dyDescent="0.35">
      <c r="A2652" s="28"/>
    </row>
    <row r="2653" spans="1:1" x14ac:dyDescent="0.35">
      <c r="A2653" s="28"/>
    </row>
    <row r="2654" spans="1:1" x14ac:dyDescent="0.35">
      <c r="A2654" s="28"/>
    </row>
    <row r="2655" spans="1:1" x14ac:dyDescent="0.35">
      <c r="A2655" s="28"/>
    </row>
    <row r="2656" spans="1:1" x14ac:dyDescent="0.35">
      <c r="A2656" s="28"/>
    </row>
    <row r="2657" spans="1:1" x14ac:dyDescent="0.35">
      <c r="A2657" s="28"/>
    </row>
    <row r="2658" spans="1:1" x14ac:dyDescent="0.35">
      <c r="A2658" s="28"/>
    </row>
    <row r="2659" spans="1:1" x14ac:dyDescent="0.35">
      <c r="A2659" s="28"/>
    </row>
    <row r="2660" spans="1:1" x14ac:dyDescent="0.35">
      <c r="A2660" s="28"/>
    </row>
    <row r="2661" spans="1:1" x14ac:dyDescent="0.35">
      <c r="A2661" s="28"/>
    </row>
    <row r="2662" spans="1:1" x14ac:dyDescent="0.35">
      <c r="A2662" s="28"/>
    </row>
    <row r="2663" spans="1:1" x14ac:dyDescent="0.35">
      <c r="A2663" s="28"/>
    </row>
    <row r="2664" spans="1:1" x14ac:dyDescent="0.35">
      <c r="A2664" s="28"/>
    </row>
    <row r="2665" spans="1:1" x14ac:dyDescent="0.35">
      <c r="A2665" s="28"/>
    </row>
    <row r="2666" spans="1:1" x14ac:dyDescent="0.35">
      <c r="A2666" s="28"/>
    </row>
    <row r="2667" spans="1:1" x14ac:dyDescent="0.35">
      <c r="A2667" s="28"/>
    </row>
    <row r="2668" spans="1:1" x14ac:dyDescent="0.35">
      <c r="A2668" s="28"/>
    </row>
    <row r="2669" spans="1:1" x14ac:dyDescent="0.35">
      <c r="A2669" s="28"/>
    </row>
    <row r="2670" spans="1:1" x14ac:dyDescent="0.35">
      <c r="A2670" s="28"/>
    </row>
    <row r="2671" spans="1:1" x14ac:dyDescent="0.35">
      <c r="A2671" s="28"/>
    </row>
    <row r="2672" spans="1:1" x14ac:dyDescent="0.35">
      <c r="A2672" s="28"/>
    </row>
    <row r="2673" spans="1:1" x14ac:dyDescent="0.35">
      <c r="A2673" s="28"/>
    </row>
    <row r="2674" spans="1:1" x14ac:dyDescent="0.35">
      <c r="A2674" s="28"/>
    </row>
    <row r="2675" spans="1:1" x14ac:dyDescent="0.35">
      <c r="A2675" s="28"/>
    </row>
    <row r="2676" spans="1:1" x14ac:dyDescent="0.35">
      <c r="A2676" s="28"/>
    </row>
    <row r="2677" spans="1:1" x14ac:dyDescent="0.35">
      <c r="A2677" s="28"/>
    </row>
    <row r="2678" spans="1:1" x14ac:dyDescent="0.35">
      <c r="A2678" s="28"/>
    </row>
    <row r="2679" spans="1:1" x14ac:dyDescent="0.35">
      <c r="A2679" s="28"/>
    </row>
    <row r="2680" spans="1:1" x14ac:dyDescent="0.35">
      <c r="A2680" s="28"/>
    </row>
    <row r="2681" spans="1:1" x14ac:dyDescent="0.35">
      <c r="A2681" s="28"/>
    </row>
    <row r="2682" spans="1:1" x14ac:dyDescent="0.35">
      <c r="A2682" s="28"/>
    </row>
    <row r="2683" spans="1:1" x14ac:dyDescent="0.35">
      <c r="A2683" s="28"/>
    </row>
    <row r="2684" spans="1:1" x14ac:dyDescent="0.35">
      <c r="A2684" s="28"/>
    </row>
    <row r="2685" spans="1:1" x14ac:dyDescent="0.35">
      <c r="A2685" s="28"/>
    </row>
    <row r="2686" spans="1:1" x14ac:dyDescent="0.35">
      <c r="A2686" s="28"/>
    </row>
    <row r="2687" spans="1:1" x14ac:dyDescent="0.35">
      <c r="A2687" s="28"/>
    </row>
    <row r="2688" spans="1:1" x14ac:dyDescent="0.35">
      <c r="A2688" s="28"/>
    </row>
    <row r="2689" spans="1:1" x14ac:dyDescent="0.35">
      <c r="A2689" s="28"/>
    </row>
    <row r="2690" spans="1:1" x14ac:dyDescent="0.35">
      <c r="A2690" s="28"/>
    </row>
    <row r="2691" spans="1:1" x14ac:dyDescent="0.35">
      <c r="A2691" s="28"/>
    </row>
    <row r="2692" spans="1:1" x14ac:dyDescent="0.35">
      <c r="A2692" s="28"/>
    </row>
    <row r="2693" spans="1:1" x14ac:dyDescent="0.35">
      <c r="A2693" s="28"/>
    </row>
    <row r="2694" spans="1:1" x14ac:dyDescent="0.35">
      <c r="A2694" s="28"/>
    </row>
    <row r="2695" spans="1:1" x14ac:dyDescent="0.35">
      <c r="A2695" s="28"/>
    </row>
    <row r="2696" spans="1:1" x14ac:dyDescent="0.35">
      <c r="A2696" s="28"/>
    </row>
    <row r="2697" spans="1:1" x14ac:dyDescent="0.35">
      <c r="A2697" s="28"/>
    </row>
    <row r="2698" spans="1:1" x14ac:dyDescent="0.35">
      <c r="A2698" s="28"/>
    </row>
    <row r="2699" spans="1:1" x14ac:dyDescent="0.35">
      <c r="A2699" s="28"/>
    </row>
    <row r="2700" spans="1:1" x14ac:dyDescent="0.35">
      <c r="A2700" s="28"/>
    </row>
    <row r="2701" spans="1:1" x14ac:dyDescent="0.35">
      <c r="A2701" s="28"/>
    </row>
    <row r="2702" spans="1:1" x14ac:dyDescent="0.35">
      <c r="A2702" s="28"/>
    </row>
    <row r="2703" spans="1:1" x14ac:dyDescent="0.35">
      <c r="A2703" s="28"/>
    </row>
    <row r="2704" spans="1:1" x14ac:dyDescent="0.35">
      <c r="A2704" s="28"/>
    </row>
    <row r="2705" spans="1:1" x14ac:dyDescent="0.35">
      <c r="A2705" s="28"/>
    </row>
    <row r="2706" spans="1:1" x14ac:dyDescent="0.35">
      <c r="A2706" s="28"/>
    </row>
    <row r="2707" spans="1:1" x14ac:dyDescent="0.35">
      <c r="A2707" s="28"/>
    </row>
    <row r="2708" spans="1:1" x14ac:dyDescent="0.35">
      <c r="A2708" s="28"/>
    </row>
    <row r="2709" spans="1:1" x14ac:dyDescent="0.35">
      <c r="A2709" s="28"/>
    </row>
    <row r="2710" spans="1:1" x14ac:dyDescent="0.35">
      <c r="A2710" s="28"/>
    </row>
    <row r="2711" spans="1:1" x14ac:dyDescent="0.35">
      <c r="A2711" s="28"/>
    </row>
    <row r="2712" spans="1:1" x14ac:dyDescent="0.35">
      <c r="A2712" s="28"/>
    </row>
    <row r="2713" spans="1:1" x14ac:dyDescent="0.35">
      <c r="A2713" s="28"/>
    </row>
    <row r="2714" spans="1:1" x14ac:dyDescent="0.35">
      <c r="A2714" s="28"/>
    </row>
    <row r="2715" spans="1:1" x14ac:dyDescent="0.35">
      <c r="A2715" s="28"/>
    </row>
    <row r="2716" spans="1:1" x14ac:dyDescent="0.35">
      <c r="A2716" s="28"/>
    </row>
    <row r="2717" spans="1:1" x14ac:dyDescent="0.35">
      <c r="A2717" s="28"/>
    </row>
    <row r="2718" spans="1:1" x14ac:dyDescent="0.35">
      <c r="A2718" s="28"/>
    </row>
    <row r="2719" spans="1:1" x14ac:dyDescent="0.35">
      <c r="A2719" s="28"/>
    </row>
    <row r="2720" spans="1:1" x14ac:dyDescent="0.35">
      <c r="A2720" s="28"/>
    </row>
    <row r="2721" spans="1:1" x14ac:dyDescent="0.35">
      <c r="A2721" s="28"/>
    </row>
    <row r="2722" spans="1:1" x14ac:dyDescent="0.35">
      <c r="A2722" s="28"/>
    </row>
    <row r="2723" spans="1:1" x14ac:dyDescent="0.35">
      <c r="A2723" s="28"/>
    </row>
    <row r="2724" spans="1:1" x14ac:dyDescent="0.35">
      <c r="A2724" s="28"/>
    </row>
    <row r="2725" spans="1:1" x14ac:dyDescent="0.35">
      <c r="A2725" s="28"/>
    </row>
    <row r="2726" spans="1:1" x14ac:dyDescent="0.35">
      <c r="A2726" s="28"/>
    </row>
    <row r="2727" spans="1:1" x14ac:dyDescent="0.35">
      <c r="A2727" s="28"/>
    </row>
    <row r="2728" spans="1:1" x14ac:dyDescent="0.35">
      <c r="A2728" s="28"/>
    </row>
    <row r="2729" spans="1:1" x14ac:dyDescent="0.35">
      <c r="A2729" s="28"/>
    </row>
    <row r="2730" spans="1:1" x14ac:dyDescent="0.35">
      <c r="A2730" s="28"/>
    </row>
    <row r="2731" spans="1:1" x14ac:dyDescent="0.35">
      <c r="A2731" s="28"/>
    </row>
    <row r="2732" spans="1:1" x14ac:dyDescent="0.35">
      <c r="A2732" s="28"/>
    </row>
    <row r="2733" spans="1:1" x14ac:dyDescent="0.35">
      <c r="A2733" s="28"/>
    </row>
    <row r="2734" spans="1:1" x14ac:dyDescent="0.35">
      <c r="A2734" s="28"/>
    </row>
    <row r="2735" spans="1:1" x14ac:dyDescent="0.35">
      <c r="A2735" s="28"/>
    </row>
    <row r="2736" spans="1:1" x14ac:dyDescent="0.35">
      <c r="A2736" s="28"/>
    </row>
    <row r="2737" spans="1:1" x14ac:dyDescent="0.35">
      <c r="A2737" s="28"/>
    </row>
    <row r="2738" spans="1:1" x14ac:dyDescent="0.35">
      <c r="A2738" s="28"/>
    </row>
    <row r="2739" spans="1:1" x14ac:dyDescent="0.35">
      <c r="A2739" s="28"/>
    </row>
    <row r="2740" spans="1:1" x14ac:dyDescent="0.35">
      <c r="A2740" s="28"/>
    </row>
    <row r="2741" spans="1:1" x14ac:dyDescent="0.35">
      <c r="A2741" s="28"/>
    </row>
    <row r="2742" spans="1:1" x14ac:dyDescent="0.35">
      <c r="A2742" s="28"/>
    </row>
    <row r="2743" spans="1:1" x14ac:dyDescent="0.35">
      <c r="A2743" s="28"/>
    </row>
    <row r="2744" spans="1:1" x14ac:dyDescent="0.35">
      <c r="A2744" s="28"/>
    </row>
    <row r="2745" spans="1:1" x14ac:dyDescent="0.35">
      <c r="A2745" s="28"/>
    </row>
    <row r="2746" spans="1:1" x14ac:dyDescent="0.35">
      <c r="A2746" s="28"/>
    </row>
    <row r="2747" spans="1:1" x14ac:dyDescent="0.35">
      <c r="A2747" s="28"/>
    </row>
    <row r="2748" spans="1:1" x14ac:dyDescent="0.35">
      <c r="A2748" s="28"/>
    </row>
    <row r="2749" spans="1:1" x14ac:dyDescent="0.35">
      <c r="A2749" s="28"/>
    </row>
    <row r="2750" spans="1:1" x14ac:dyDescent="0.35">
      <c r="A2750" s="28"/>
    </row>
    <row r="2751" spans="1:1" x14ac:dyDescent="0.35">
      <c r="A2751" s="28"/>
    </row>
    <row r="2752" spans="1:1" x14ac:dyDescent="0.35">
      <c r="A2752" s="28"/>
    </row>
    <row r="2753" spans="1:1" x14ac:dyDescent="0.35">
      <c r="A2753" s="28"/>
    </row>
    <row r="2754" spans="1:1" x14ac:dyDescent="0.35">
      <c r="A2754" s="28"/>
    </row>
    <row r="2755" spans="1:1" x14ac:dyDescent="0.35">
      <c r="A2755" s="28"/>
    </row>
    <row r="2756" spans="1:1" x14ac:dyDescent="0.35">
      <c r="A2756" s="28"/>
    </row>
    <row r="2757" spans="1:1" x14ac:dyDescent="0.35">
      <c r="A2757" s="28"/>
    </row>
    <row r="2758" spans="1:1" x14ac:dyDescent="0.35">
      <c r="A2758" s="28"/>
    </row>
    <row r="2759" spans="1:1" x14ac:dyDescent="0.35">
      <c r="A2759" s="28"/>
    </row>
    <row r="2760" spans="1:1" x14ac:dyDescent="0.35">
      <c r="A2760" s="28"/>
    </row>
    <row r="2761" spans="1:1" x14ac:dyDescent="0.35">
      <c r="A2761" s="28"/>
    </row>
    <row r="2762" spans="1:1" x14ac:dyDescent="0.35">
      <c r="A2762" s="28"/>
    </row>
    <row r="2763" spans="1:1" x14ac:dyDescent="0.35">
      <c r="A2763" s="28"/>
    </row>
    <row r="2764" spans="1:1" x14ac:dyDescent="0.35">
      <c r="A2764" s="28"/>
    </row>
    <row r="2765" spans="1:1" x14ac:dyDescent="0.35">
      <c r="A2765" s="28"/>
    </row>
    <row r="2766" spans="1:1" x14ac:dyDescent="0.35">
      <c r="A2766" s="28"/>
    </row>
    <row r="2767" spans="1:1" x14ac:dyDescent="0.35">
      <c r="A2767" s="28"/>
    </row>
    <row r="2768" spans="1:1" x14ac:dyDescent="0.35">
      <c r="A2768" s="28"/>
    </row>
    <row r="2769" spans="1:1" x14ac:dyDescent="0.35">
      <c r="A2769" s="28"/>
    </row>
    <row r="2770" spans="1:1" x14ac:dyDescent="0.35">
      <c r="A2770" s="28"/>
    </row>
    <row r="2771" spans="1:1" x14ac:dyDescent="0.35">
      <c r="A2771" s="28"/>
    </row>
    <row r="2772" spans="1:1" x14ac:dyDescent="0.35">
      <c r="A2772" s="28"/>
    </row>
    <row r="2773" spans="1:1" x14ac:dyDescent="0.35">
      <c r="A2773" s="28"/>
    </row>
    <row r="2774" spans="1:1" x14ac:dyDescent="0.35">
      <c r="A2774" s="28"/>
    </row>
    <row r="2775" spans="1:1" x14ac:dyDescent="0.35">
      <c r="A2775" s="28"/>
    </row>
    <row r="2776" spans="1:1" x14ac:dyDescent="0.35">
      <c r="A2776" s="28"/>
    </row>
    <row r="2777" spans="1:1" x14ac:dyDescent="0.35">
      <c r="A2777" s="28"/>
    </row>
    <row r="2778" spans="1:1" x14ac:dyDescent="0.35">
      <c r="A2778" s="28"/>
    </row>
    <row r="2779" spans="1:1" x14ac:dyDescent="0.35">
      <c r="A2779" s="28"/>
    </row>
    <row r="2780" spans="1:1" x14ac:dyDescent="0.35">
      <c r="A2780" s="28"/>
    </row>
    <row r="2781" spans="1:1" x14ac:dyDescent="0.35">
      <c r="A2781" s="28"/>
    </row>
    <row r="2782" spans="1:1" x14ac:dyDescent="0.35">
      <c r="A2782" s="28"/>
    </row>
    <row r="2783" spans="1:1" x14ac:dyDescent="0.35">
      <c r="A2783" s="28"/>
    </row>
    <row r="2784" spans="1:1" x14ac:dyDescent="0.35">
      <c r="A2784" s="28"/>
    </row>
    <row r="2785" spans="1:1" x14ac:dyDescent="0.35">
      <c r="A2785" s="28"/>
    </row>
    <row r="2786" spans="1:1" x14ac:dyDescent="0.35">
      <c r="A2786" s="28"/>
    </row>
    <row r="2787" spans="1:1" x14ac:dyDescent="0.35">
      <c r="A2787" s="28"/>
    </row>
    <row r="2788" spans="1:1" x14ac:dyDescent="0.35">
      <c r="A2788" s="28"/>
    </row>
    <row r="2789" spans="1:1" x14ac:dyDescent="0.35">
      <c r="A2789" s="28"/>
    </row>
    <row r="2790" spans="1:1" x14ac:dyDescent="0.35">
      <c r="A2790" s="28"/>
    </row>
    <row r="2791" spans="1:1" x14ac:dyDescent="0.35">
      <c r="A2791" s="28"/>
    </row>
    <row r="2792" spans="1:1" x14ac:dyDescent="0.35">
      <c r="A2792" s="28"/>
    </row>
    <row r="2793" spans="1:1" x14ac:dyDescent="0.35">
      <c r="A2793" s="28"/>
    </row>
    <row r="2794" spans="1:1" x14ac:dyDescent="0.35">
      <c r="A2794" s="28"/>
    </row>
    <row r="2795" spans="1:1" x14ac:dyDescent="0.35">
      <c r="A2795" s="28"/>
    </row>
    <row r="2796" spans="1:1" x14ac:dyDescent="0.35">
      <c r="A2796" s="28"/>
    </row>
    <row r="2797" spans="1:1" x14ac:dyDescent="0.35">
      <c r="A2797" s="28"/>
    </row>
    <row r="2798" spans="1:1" x14ac:dyDescent="0.35">
      <c r="A2798" s="28"/>
    </row>
    <row r="2799" spans="1:1" x14ac:dyDescent="0.35">
      <c r="A2799" s="28"/>
    </row>
    <row r="2800" spans="1:1" x14ac:dyDescent="0.35">
      <c r="A2800" s="28"/>
    </row>
    <row r="2801" spans="1:1" x14ac:dyDescent="0.35">
      <c r="A2801" s="28"/>
    </row>
    <row r="2802" spans="1:1" x14ac:dyDescent="0.35">
      <c r="A2802" s="28"/>
    </row>
    <row r="2803" spans="1:1" x14ac:dyDescent="0.35">
      <c r="A2803" s="28"/>
    </row>
    <row r="2804" spans="1:1" x14ac:dyDescent="0.35">
      <c r="A2804" s="28"/>
    </row>
    <row r="2805" spans="1:1" x14ac:dyDescent="0.35">
      <c r="A2805" s="28"/>
    </row>
    <row r="2806" spans="1:1" x14ac:dyDescent="0.35">
      <c r="A2806" s="28"/>
    </row>
    <row r="2807" spans="1:1" x14ac:dyDescent="0.35">
      <c r="A2807" s="28"/>
    </row>
    <row r="2808" spans="1:1" x14ac:dyDescent="0.35">
      <c r="A2808" s="28"/>
    </row>
    <row r="2809" spans="1:1" x14ac:dyDescent="0.35">
      <c r="A2809" s="28"/>
    </row>
    <row r="2810" spans="1:1" x14ac:dyDescent="0.35">
      <c r="A2810" s="28"/>
    </row>
    <row r="2811" spans="1:1" x14ac:dyDescent="0.35">
      <c r="A2811" s="28"/>
    </row>
    <row r="2812" spans="1:1" x14ac:dyDescent="0.35">
      <c r="A2812" s="28"/>
    </row>
    <row r="2813" spans="1:1" x14ac:dyDescent="0.35">
      <c r="A2813" s="28"/>
    </row>
    <row r="2814" spans="1:1" x14ac:dyDescent="0.35">
      <c r="A2814" s="28"/>
    </row>
    <row r="2815" spans="1:1" x14ac:dyDescent="0.35">
      <c r="A2815" s="28"/>
    </row>
    <row r="2816" spans="1:1" x14ac:dyDescent="0.35">
      <c r="A2816" s="28"/>
    </row>
    <row r="2817" spans="1:1" x14ac:dyDescent="0.35">
      <c r="A2817" s="28"/>
    </row>
    <row r="2818" spans="1:1" x14ac:dyDescent="0.35">
      <c r="A2818" s="28"/>
    </row>
    <row r="2819" spans="1:1" x14ac:dyDescent="0.35">
      <c r="A2819" s="28"/>
    </row>
    <row r="2820" spans="1:1" x14ac:dyDescent="0.35">
      <c r="A2820" s="28"/>
    </row>
    <row r="2821" spans="1:1" x14ac:dyDescent="0.35">
      <c r="A2821" s="28"/>
    </row>
    <row r="2822" spans="1:1" x14ac:dyDescent="0.35">
      <c r="A2822" s="28"/>
    </row>
    <row r="2823" spans="1:1" x14ac:dyDescent="0.35">
      <c r="A2823" s="28"/>
    </row>
    <row r="2824" spans="1:1" x14ac:dyDescent="0.35">
      <c r="A2824" s="28"/>
    </row>
    <row r="2825" spans="1:1" x14ac:dyDescent="0.35">
      <c r="A2825" s="28"/>
    </row>
    <row r="2826" spans="1:1" x14ac:dyDescent="0.35">
      <c r="A2826" s="28"/>
    </row>
    <row r="2827" spans="1:1" x14ac:dyDescent="0.35">
      <c r="A2827" s="28"/>
    </row>
    <row r="2828" spans="1:1" x14ac:dyDescent="0.35">
      <c r="A2828" s="28"/>
    </row>
    <row r="2829" spans="1:1" x14ac:dyDescent="0.35">
      <c r="A2829" s="28"/>
    </row>
    <row r="2830" spans="1:1" x14ac:dyDescent="0.35">
      <c r="A2830" s="28"/>
    </row>
    <row r="2831" spans="1:1" x14ac:dyDescent="0.35">
      <c r="A2831" s="28"/>
    </row>
    <row r="2832" spans="1:1" x14ac:dyDescent="0.35">
      <c r="A2832" s="28"/>
    </row>
    <row r="2833" spans="1:1" x14ac:dyDescent="0.35">
      <c r="A2833" s="28"/>
    </row>
    <row r="2834" spans="1:1" x14ac:dyDescent="0.35">
      <c r="A2834" s="28"/>
    </row>
    <row r="2835" spans="1:1" x14ac:dyDescent="0.35">
      <c r="A2835" s="28"/>
    </row>
    <row r="2836" spans="1:1" x14ac:dyDescent="0.35">
      <c r="A2836" s="28"/>
    </row>
    <row r="2837" spans="1:1" x14ac:dyDescent="0.35">
      <c r="A2837" s="28"/>
    </row>
    <row r="2838" spans="1:1" x14ac:dyDescent="0.35">
      <c r="A2838" s="28"/>
    </row>
    <row r="2839" spans="1:1" x14ac:dyDescent="0.35">
      <c r="A2839" s="28"/>
    </row>
    <row r="2840" spans="1:1" x14ac:dyDescent="0.35">
      <c r="A2840" s="28"/>
    </row>
    <row r="2841" spans="1:1" x14ac:dyDescent="0.35">
      <c r="A2841" s="28"/>
    </row>
    <row r="2842" spans="1:1" x14ac:dyDescent="0.35">
      <c r="A2842" s="28"/>
    </row>
    <row r="2843" spans="1:1" x14ac:dyDescent="0.35">
      <c r="A2843" s="28"/>
    </row>
    <row r="2844" spans="1:1" x14ac:dyDescent="0.35">
      <c r="A2844" s="28"/>
    </row>
    <row r="2845" spans="1:1" x14ac:dyDescent="0.35">
      <c r="A2845" s="28"/>
    </row>
    <row r="2846" spans="1:1" x14ac:dyDescent="0.35">
      <c r="A2846" s="28"/>
    </row>
    <row r="2847" spans="1:1" x14ac:dyDescent="0.35">
      <c r="A2847" s="28"/>
    </row>
    <row r="2848" spans="1:1" x14ac:dyDescent="0.35">
      <c r="A2848" s="28"/>
    </row>
    <row r="2849" spans="1:1" x14ac:dyDescent="0.35">
      <c r="A2849" s="28"/>
    </row>
    <row r="2850" spans="1:1" x14ac:dyDescent="0.35">
      <c r="A2850" s="28"/>
    </row>
    <row r="2851" spans="1:1" x14ac:dyDescent="0.35">
      <c r="A2851" s="28"/>
    </row>
    <row r="2852" spans="1:1" x14ac:dyDescent="0.35">
      <c r="A2852" s="28"/>
    </row>
    <row r="2853" spans="1:1" x14ac:dyDescent="0.35">
      <c r="A2853" s="28"/>
    </row>
    <row r="2854" spans="1:1" x14ac:dyDescent="0.35">
      <c r="A2854" s="28"/>
    </row>
    <row r="2855" spans="1:1" x14ac:dyDescent="0.35">
      <c r="A2855" s="28"/>
    </row>
    <row r="2856" spans="1:1" x14ac:dyDescent="0.35">
      <c r="A2856" s="28"/>
    </row>
    <row r="2857" spans="1:1" x14ac:dyDescent="0.35">
      <c r="A2857" s="28"/>
    </row>
    <row r="2858" spans="1:1" x14ac:dyDescent="0.35">
      <c r="A2858" s="28"/>
    </row>
    <row r="2859" spans="1:1" x14ac:dyDescent="0.35">
      <c r="A2859" s="28"/>
    </row>
    <row r="2860" spans="1:1" x14ac:dyDescent="0.35">
      <c r="A2860" s="28"/>
    </row>
    <row r="2861" spans="1:1" x14ac:dyDescent="0.35">
      <c r="A2861" s="28"/>
    </row>
    <row r="2862" spans="1:1" x14ac:dyDescent="0.35">
      <c r="A2862" s="28"/>
    </row>
    <row r="2863" spans="1:1" x14ac:dyDescent="0.35">
      <c r="A2863" s="28"/>
    </row>
    <row r="2864" spans="1:1" x14ac:dyDescent="0.35">
      <c r="A2864" s="28"/>
    </row>
    <row r="2865" spans="1:1" x14ac:dyDescent="0.35">
      <c r="A2865" s="28"/>
    </row>
    <row r="2866" spans="1:1" x14ac:dyDescent="0.35">
      <c r="A2866" s="28"/>
    </row>
    <row r="2867" spans="1:1" x14ac:dyDescent="0.35">
      <c r="A2867" s="28"/>
    </row>
    <row r="2868" spans="1:1" x14ac:dyDescent="0.35">
      <c r="A2868" s="28"/>
    </row>
    <row r="2869" spans="1:1" x14ac:dyDescent="0.35">
      <c r="A2869" s="28"/>
    </row>
    <row r="2870" spans="1:1" x14ac:dyDescent="0.35">
      <c r="A2870" s="28"/>
    </row>
    <row r="2871" spans="1:1" x14ac:dyDescent="0.35">
      <c r="A2871" s="28"/>
    </row>
    <row r="2872" spans="1:1" x14ac:dyDescent="0.35">
      <c r="A2872" s="28"/>
    </row>
    <row r="2873" spans="1:1" x14ac:dyDescent="0.35">
      <c r="A2873" s="28"/>
    </row>
    <row r="2874" spans="1:1" x14ac:dyDescent="0.35">
      <c r="A2874" s="28"/>
    </row>
    <row r="2875" spans="1:1" x14ac:dyDescent="0.35">
      <c r="A2875" s="28"/>
    </row>
    <row r="2876" spans="1:1" x14ac:dyDescent="0.35">
      <c r="A2876" s="28"/>
    </row>
    <row r="2877" spans="1:1" x14ac:dyDescent="0.35">
      <c r="A2877" s="28"/>
    </row>
    <row r="2878" spans="1:1" x14ac:dyDescent="0.35">
      <c r="A2878" s="28"/>
    </row>
    <row r="2879" spans="1:1" x14ac:dyDescent="0.35">
      <c r="A2879" s="28"/>
    </row>
    <row r="2880" spans="1:1" x14ac:dyDescent="0.35">
      <c r="A2880" s="28"/>
    </row>
    <row r="2881" spans="1:1" x14ac:dyDescent="0.35">
      <c r="A2881" s="28"/>
    </row>
    <row r="2882" spans="1:1" x14ac:dyDescent="0.35">
      <c r="A2882" s="28"/>
    </row>
    <row r="2883" spans="1:1" x14ac:dyDescent="0.35">
      <c r="A2883" s="28"/>
    </row>
    <row r="2884" spans="1:1" x14ac:dyDescent="0.35">
      <c r="A2884" s="28"/>
    </row>
    <row r="2885" spans="1:1" x14ac:dyDescent="0.35">
      <c r="A2885" s="28"/>
    </row>
    <row r="2886" spans="1:1" x14ac:dyDescent="0.35">
      <c r="A2886" s="28"/>
    </row>
    <row r="2887" spans="1:1" x14ac:dyDescent="0.35">
      <c r="A2887" s="28"/>
    </row>
    <row r="2888" spans="1:1" x14ac:dyDescent="0.35">
      <c r="A2888" s="28"/>
    </row>
    <row r="2889" spans="1:1" x14ac:dyDescent="0.35">
      <c r="A2889" s="28"/>
    </row>
    <row r="2890" spans="1:1" x14ac:dyDescent="0.35">
      <c r="A2890" s="28"/>
    </row>
    <row r="2891" spans="1:1" x14ac:dyDescent="0.35">
      <c r="A2891" s="28"/>
    </row>
    <row r="2892" spans="1:1" x14ac:dyDescent="0.35">
      <c r="A2892" s="28"/>
    </row>
    <row r="2893" spans="1:1" x14ac:dyDescent="0.35">
      <c r="A2893" s="28"/>
    </row>
    <row r="2894" spans="1:1" x14ac:dyDescent="0.35">
      <c r="A2894" s="28"/>
    </row>
    <row r="2895" spans="1:1" x14ac:dyDescent="0.35">
      <c r="A2895" s="28"/>
    </row>
    <row r="2896" spans="1:1" x14ac:dyDescent="0.35">
      <c r="A2896" s="28"/>
    </row>
    <row r="2897" spans="1:1" x14ac:dyDescent="0.35">
      <c r="A2897" s="28"/>
    </row>
    <row r="2898" spans="1:1" x14ac:dyDescent="0.35">
      <c r="A2898" s="28"/>
    </row>
    <row r="2899" spans="1:1" x14ac:dyDescent="0.35">
      <c r="A2899" s="28"/>
    </row>
    <row r="2900" spans="1:1" x14ac:dyDescent="0.35">
      <c r="A2900" s="28"/>
    </row>
    <row r="2901" spans="1:1" x14ac:dyDescent="0.35">
      <c r="A2901" s="28"/>
    </row>
    <row r="2902" spans="1:1" x14ac:dyDescent="0.35">
      <c r="A2902" s="28"/>
    </row>
    <row r="2903" spans="1:1" x14ac:dyDescent="0.35">
      <c r="A2903" s="28"/>
    </row>
    <row r="2904" spans="1:1" x14ac:dyDescent="0.35">
      <c r="A2904" s="28"/>
    </row>
    <row r="2905" spans="1:1" x14ac:dyDescent="0.35">
      <c r="A2905" s="28"/>
    </row>
    <row r="2906" spans="1:1" x14ac:dyDescent="0.35">
      <c r="A2906" s="28"/>
    </row>
    <row r="2907" spans="1:1" x14ac:dyDescent="0.35">
      <c r="A2907" s="28"/>
    </row>
    <row r="2908" spans="1:1" x14ac:dyDescent="0.35">
      <c r="A2908" s="28"/>
    </row>
    <row r="2909" spans="1:1" x14ac:dyDescent="0.35">
      <c r="A2909" s="28"/>
    </row>
    <row r="2910" spans="1:1" x14ac:dyDescent="0.35">
      <c r="A2910" s="28"/>
    </row>
    <row r="2911" spans="1:1" x14ac:dyDescent="0.35">
      <c r="A2911" s="28"/>
    </row>
    <row r="2912" spans="1:1" x14ac:dyDescent="0.35">
      <c r="A2912" s="28"/>
    </row>
    <row r="2913" spans="1:1" x14ac:dyDescent="0.35">
      <c r="A2913" s="28"/>
    </row>
    <row r="2914" spans="1:1" x14ac:dyDescent="0.35">
      <c r="A2914" s="28"/>
    </row>
    <row r="2915" spans="1:1" x14ac:dyDescent="0.35">
      <c r="A2915" s="28"/>
    </row>
    <row r="2916" spans="1:1" x14ac:dyDescent="0.35">
      <c r="A2916" s="28"/>
    </row>
    <row r="2917" spans="1:1" x14ac:dyDescent="0.35">
      <c r="A2917" s="28"/>
    </row>
    <row r="2918" spans="1:1" x14ac:dyDescent="0.35">
      <c r="A2918" s="28"/>
    </row>
    <row r="2919" spans="1:1" x14ac:dyDescent="0.35">
      <c r="A2919" s="28"/>
    </row>
    <row r="2920" spans="1:1" x14ac:dyDescent="0.35">
      <c r="A2920" s="28"/>
    </row>
    <row r="2921" spans="1:1" x14ac:dyDescent="0.35">
      <c r="A2921" s="28"/>
    </row>
    <row r="2922" spans="1:1" x14ac:dyDescent="0.35">
      <c r="A2922" s="28"/>
    </row>
    <row r="2923" spans="1:1" x14ac:dyDescent="0.35">
      <c r="A2923" s="28"/>
    </row>
    <row r="2924" spans="1:1" x14ac:dyDescent="0.35">
      <c r="A2924" s="28"/>
    </row>
    <row r="2925" spans="1:1" x14ac:dyDescent="0.35">
      <c r="A2925" s="28"/>
    </row>
    <row r="2926" spans="1:1" x14ac:dyDescent="0.35">
      <c r="A2926" s="28"/>
    </row>
    <row r="2927" spans="1:1" x14ac:dyDescent="0.35">
      <c r="A2927" s="28"/>
    </row>
    <row r="2928" spans="1:1" x14ac:dyDescent="0.35">
      <c r="A2928" s="28"/>
    </row>
    <row r="2929" spans="1:1" x14ac:dyDescent="0.35">
      <c r="A2929" s="28"/>
    </row>
    <row r="2930" spans="1:1" x14ac:dyDescent="0.35">
      <c r="A2930" s="28"/>
    </row>
    <row r="2931" spans="1:1" x14ac:dyDescent="0.35">
      <c r="A2931" s="28"/>
    </row>
    <row r="2932" spans="1:1" x14ac:dyDescent="0.35">
      <c r="A2932" s="28"/>
    </row>
    <row r="2933" spans="1:1" x14ac:dyDescent="0.35">
      <c r="A2933" s="28"/>
    </row>
    <row r="2934" spans="1:1" x14ac:dyDescent="0.35">
      <c r="A2934" s="28"/>
    </row>
    <row r="2935" spans="1:1" x14ac:dyDescent="0.35">
      <c r="A2935" s="28"/>
    </row>
    <row r="2936" spans="1:1" x14ac:dyDescent="0.35">
      <c r="A2936" s="28"/>
    </row>
    <row r="2937" spans="1:1" x14ac:dyDescent="0.35">
      <c r="A2937" s="28"/>
    </row>
    <row r="2938" spans="1:1" x14ac:dyDescent="0.35">
      <c r="A2938" s="28"/>
    </row>
    <row r="2939" spans="1:1" x14ac:dyDescent="0.35">
      <c r="A2939" s="28"/>
    </row>
    <row r="2940" spans="1:1" x14ac:dyDescent="0.35">
      <c r="A2940" s="28"/>
    </row>
    <row r="2941" spans="1:1" x14ac:dyDescent="0.35">
      <c r="A2941" s="28"/>
    </row>
    <row r="2942" spans="1:1" x14ac:dyDescent="0.35">
      <c r="A2942" s="28"/>
    </row>
    <row r="2943" spans="1:1" x14ac:dyDescent="0.35">
      <c r="A2943" s="28"/>
    </row>
    <row r="2944" spans="1:1" x14ac:dyDescent="0.35">
      <c r="A2944" s="28"/>
    </row>
    <row r="2945" spans="1:1" x14ac:dyDescent="0.35">
      <c r="A2945" s="28"/>
    </row>
    <row r="2946" spans="1:1" x14ac:dyDescent="0.35">
      <c r="A2946" s="28"/>
    </row>
    <row r="2947" spans="1:1" x14ac:dyDescent="0.35">
      <c r="A2947" s="28"/>
    </row>
    <row r="2948" spans="1:1" x14ac:dyDescent="0.35">
      <c r="A2948" s="28"/>
    </row>
    <row r="2949" spans="1:1" x14ac:dyDescent="0.35">
      <c r="A2949" s="28"/>
    </row>
    <row r="2950" spans="1:1" x14ac:dyDescent="0.35">
      <c r="A2950" s="28"/>
    </row>
    <row r="2951" spans="1:1" x14ac:dyDescent="0.35">
      <c r="A2951" s="28"/>
    </row>
    <row r="2952" spans="1:1" x14ac:dyDescent="0.35">
      <c r="A2952" s="28"/>
    </row>
    <row r="2953" spans="1:1" x14ac:dyDescent="0.35">
      <c r="A2953" s="28"/>
    </row>
    <row r="2954" spans="1:1" x14ac:dyDescent="0.35">
      <c r="A2954" s="28"/>
    </row>
    <row r="2955" spans="1:1" x14ac:dyDescent="0.35">
      <c r="A2955" s="28"/>
    </row>
    <row r="2956" spans="1:1" x14ac:dyDescent="0.35">
      <c r="A2956" s="28"/>
    </row>
    <row r="2957" spans="1:1" x14ac:dyDescent="0.35">
      <c r="A2957" s="28"/>
    </row>
    <row r="2958" spans="1:1" x14ac:dyDescent="0.35">
      <c r="A2958" s="28"/>
    </row>
    <row r="2959" spans="1:1" x14ac:dyDescent="0.35">
      <c r="A2959" s="28"/>
    </row>
    <row r="2960" spans="1:1" x14ac:dyDescent="0.35">
      <c r="A2960" s="28"/>
    </row>
    <row r="2961" spans="1:1" x14ac:dyDescent="0.35">
      <c r="A2961" s="28"/>
    </row>
    <row r="2962" spans="1:1" x14ac:dyDescent="0.35">
      <c r="A2962" s="28"/>
    </row>
    <row r="2963" spans="1:1" x14ac:dyDescent="0.35">
      <c r="A2963" s="28"/>
    </row>
    <row r="2964" spans="1:1" x14ac:dyDescent="0.35">
      <c r="A2964" s="28"/>
    </row>
    <row r="2965" spans="1:1" x14ac:dyDescent="0.35">
      <c r="A2965" s="28"/>
    </row>
    <row r="2966" spans="1:1" x14ac:dyDescent="0.35">
      <c r="A2966" s="28"/>
    </row>
    <row r="2967" spans="1:1" x14ac:dyDescent="0.35">
      <c r="A2967" s="28"/>
    </row>
    <row r="2968" spans="1:1" x14ac:dyDescent="0.35">
      <c r="A2968" s="28"/>
    </row>
    <row r="2969" spans="1:1" x14ac:dyDescent="0.35">
      <c r="A2969" s="28"/>
    </row>
    <row r="2970" spans="1:1" x14ac:dyDescent="0.35">
      <c r="A2970" s="28"/>
    </row>
    <row r="2971" spans="1:1" x14ac:dyDescent="0.35">
      <c r="A2971" s="28"/>
    </row>
    <row r="2972" spans="1:1" x14ac:dyDescent="0.35">
      <c r="A2972" s="28"/>
    </row>
    <row r="2973" spans="1:1" x14ac:dyDescent="0.35">
      <c r="A2973" s="28"/>
    </row>
    <row r="2974" spans="1:1" x14ac:dyDescent="0.35">
      <c r="A2974" s="28"/>
    </row>
    <row r="2975" spans="1:1" x14ac:dyDescent="0.35">
      <c r="A2975" s="28"/>
    </row>
    <row r="2976" spans="1:1" x14ac:dyDescent="0.35">
      <c r="A2976" s="28"/>
    </row>
    <row r="2977" spans="1:1" x14ac:dyDescent="0.35">
      <c r="A2977" s="28"/>
    </row>
    <row r="2978" spans="1:1" x14ac:dyDescent="0.35">
      <c r="A2978" s="28"/>
    </row>
    <row r="2979" spans="1:1" x14ac:dyDescent="0.35">
      <c r="A2979" s="28"/>
    </row>
    <row r="2980" spans="1:1" x14ac:dyDescent="0.35">
      <c r="A2980" s="28"/>
    </row>
    <row r="2981" spans="1:1" x14ac:dyDescent="0.35">
      <c r="A2981" s="28"/>
    </row>
    <row r="2982" spans="1:1" x14ac:dyDescent="0.35">
      <c r="A2982" s="28"/>
    </row>
    <row r="2983" spans="1:1" x14ac:dyDescent="0.35">
      <c r="A2983" s="28"/>
    </row>
    <row r="2984" spans="1:1" x14ac:dyDescent="0.35">
      <c r="A2984" s="28"/>
    </row>
    <row r="2985" spans="1:1" x14ac:dyDescent="0.35">
      <c r="A2985" s="28"/>
    </row>
    <row r="2986" spans="1:1" x14ac:dyDescent="0.35">
      <c r="A2986" s="28"/>
    </row>
    <row r="2987" spans="1:1" x14ac:dyDescent="0.35">
      <c r="A2987" s="28"/>
    </row>
    <row r="2988" spans="1:1" x14ac:dyDescent="0.35">
      <c r="A2988" s="28"/>
    </row>
    <row r="2989" spans="1:1" x14ac:dyDescent="0.35">
      <c r="A2989" s="28"/>
    </row>
    <row r="2990" spans="1:1" x14ac:dyDescent="0.35">
      <c r="A2990" s="28"/>
    </row>
    <row r="2991" spans="1:1" x14ac:dyDescent="0.35">
      <c r="A2991" s="28"/>
    </row>
    <row r="2992" spans="1:1" x14ac:dyDescent="0.35">
      <c r="A2992" s="28"/>
    </row>
    <row r="2993" spans="1:1" x14ac:dyDescent="0.35">
      <c r="A2993" s="28"/>
    </row>
    <row r="2994" spans="1:1" x14ac:dyDescent="0.35">
      <c r="A2994" s="28"/>
    </row>
    <row r="2995" spans="1:1" x14ac:dyDescent="0.35">
      <c r="A2995" s="28"/>
    </row>
    <row r="2996" spans="1:1" x14ac:dyDescent="0.35">
      <c r="A2996" s="28"/>
    </row>
    <row r="2997" spans="1:1" x14ac:dyDescent="0.35">
      <c r="A2997" s="28"/>
    </row>
    <row r="2998" spans="1:1" x14ac:dyDescent="0.35">
      <c r="A2998" s="28"/>
    </row>
    <row r="2999" spans="1:1" x14ac:dyDescent="0.35">
      <c r="A2999" s="28"/>
    </row>
    <row r="3000" spans="1:1" x14ac:dyDescent="0.35">
      <c r="A3000" s="28"/>
    </row>
    <row r="3001" spans="1:1" x14ac:dyDescent="0.35">
      <c r="A3001" s="28"/>
    </row>
    <row r="3002" spans="1:1" x14ac:dyDescent="0.35">
      <c r="A3002" s="28"/>
    </row>
    <row r="3003" spans="1:1" x14ac:dyDescent="0.35">
      <c r="A3003" s="28"/>
    </row>
    <row r="3004" spans="1:1" x14ac:dyDescent="0.35">
      <c r="A3004" s="28"/>
    </row>
    <row r="3005" spans="1:1" x14ac:dyDescent="0.35">
      <c r="A3005" s="28"/>
    </row>
    <row r="3006" spans="1:1" x14ac:dyDescent="0.35">
      <c r="A3006" s="28"/>
    </row>
    <row r="3007" spans="1:1" x14ac:dyDescent="0.35">
      <c r="A3007" s="28"/>
    </row>
    <row r="3008" spans="1:1" x14ac:dyDescent="0.35">
      <c r="A3008" s="28"/>
    </row>
    <row r="3009" spans="1:1" x14ac:dyDescent="0.35">
      <c r="A3009" s="28"/>
    </row>
    <row r="3010" spans="1:1" x14ac:dyDescent="0.35">
      <c r="A3010" s="28"/>
    </row>
    <row r="3011" spans="1:1" x14ac:dyDescent="0.35">
      <c r="A3011" s="28"/>
    </row>
    <row r="3012" spans="1:1" x14ac:dyDescent="0.35">
      <c r="A3012" s="28"/>
    </row>
    <row r="3013" spans="1:1" x14ac:dyDescent="0.35">
      <c r="A3013" s="28"/>
    </row>
    <row r="3014" spans="1:1" x14ac:dyDescent="0.35">
      <c r="A3014" s="28"/>
    </row>
    <row r="3015" spans="1:1" x14ac:dyDescent="0.35">
      <c r="A3015" s="28"/>
    </row>
    <row r="3016" spans="1:1" x14ac:dyDescent="0.35">
      <c r="A3016" s="28"/>
    </row>
    <row r="3017" spans="1:1" x14ac:dyDescent="0.35">
      <c r="A3017" s="28"/>
    </row>
    <row r="3018" spans="1:1" x14ac:dyDescent="0.35">
      <c r="A3018" s="28"/>
    </row>
    <row r="3019" spans="1:1" x14ac:dyDescent="0.35">
      <c r="A3019" s="28"/>
    </row>
    <row r="3020" spans="1:1" x14ac:dyDescent="0.35">
      <c r="A3020" s="28"/>
    </row>
    <row r="3021" spans="1:1" x14ac:dyDescent="0.35">
      <c r="A3021" s="28"/>
    </row>
    <row r="3022" spans="1:1" x14ac:dyDescent="0.35">
      <c r="A3022" s="28"/>
    </row>
    <row r="3023" spans="1:1" x14ac:dyDescent="0.35">
      <c r="A3023" s="28"/>
    </row>
    <row r="3024" spans="1:1" x14ac:dyDescent="0.35">
      <c r="A3024" s="28"/>
    </row>
    <row r="3025" spans="1:1" x14ac:dyDescent="0.35">
      <c r="A3025" s="28"/>
    </row>
    <row r="3026" spans="1:1" x14ac:dyDescent="0.35">
      <c r="A3026" s="28"/>
    </row>
    <row r="3027" spans="1:1" x14ac:dyDescent="0.35">
      <c r="A3027" s="28"/>
    </row>
    <row r="3028" spans="1:1" x14ac:dyDescent="0.35">
      <c r="A3028" s="28"/>
    </row>
    <row r="3029" spans="1:1" x14ac:dyDescent="0.35">
      <c r="A3029" s="28"/>
    </row>
    <row r="3030" spans="1:1" x14ac:dyDescent="0.35">
      <c r="A3030" s="28"/>
    </row>
    <row r="3031" spans="1:1" x14ac:dyDescent="0.35">
      <c r="A3031" s="28"/>
    </row>
    <row r="3032" spans="1:1" x14ac:dyDescent="0.35">
      <c r="A3032" s="28"/>
    </row>
    <row r="3033" spans="1:1" x14ac:dyDescent="0.35">
      <c r="A3033" s="28"/>
    </row>
    <row r="3034" spans="1:1" x14ac:dyDescent="0.35">
      <c r="A3034" s="28"/>
    </row>
    <row r="3035" spans="1:1" x14ac:dyDescent="0.35">
      <c r="A3035" s="28"/>
    </row>
    <row r="3036" spans="1:1" x14ac:dyDescent="0.35">
      <c r="A3036" s="28"/>
    </row>
    <row r="3037" spans="1:1" x14ac:dyDescent="0.35">
      <c r="A3037" s="28"/>
    </row>
    <row r="3038" spans="1:1" x14ac:dyDescent="0.35">
      <c r="A3038" s="28"/>
    </row>
    <row r="3039" spans="1:1" x14ac:dyDescent="0.35">
      <c r="A3039" s="28"/>
    </row>
    <row r="3040" spans="1:1" x14ac:dyDescent="0.35">
      <c r="A3040" s="28"/>
    </row>
    <row r="3041" spans="1:1" x14ac:dyDescent="0.35">
      <c r="A3041" s="28"/>
    </row>
    <row r="3042" spans="1:1" x14ac:dyDescent="0.35">
      <c r="A3042" s="28"/>
    </row>
    <row r="3043" spans="1:1" x14ac:dyDescent="0.35">
      <c r="A3043" s="28"/>
    </row>
    <row r="3044" spans="1:1" x14ac:dyDescent="0.35">
      <c r="A3044" s="28"/>
    </row>
    <row r="3045" spans="1:1" x14ac:dyDescent="0.35">
      <c r="A3045" s="28"/>
    </row>
    <row r="3046" spans="1:1" x14ac:dyDescent="0.35">
      <c r="A3046" s="28"/>
    </row>
    <row r="3047" spans="1:1" x14ac:dyDescent="0.35">
      <c r="A3047" s="28"/>
    </row>
    <row r="3048" spans="1:1" x14ac:dyDescent="0.35">
      <c r="A3048" s="28"/>
    </row>
    <row r="3049" spans="1:1" x14ac:dyDescent="0.35">
      <c r="A3049" s="28"/>
    </row>
    <row r="3050" spans="1:1" x14ac:dyDescent="0.35">
      <c r="A3050" s="28"/>
    </row>
    <row r="3051" spans="1:1" x14ac:dyDescent="0.35">
      <c r="A3051" s="28"/>
    </row>
    <row r="3052" spans="1:1" x14ac:dyDescent="0.35">
      <c r="A3052" s="28"/>
    </row>
    <row r="3053" spans="1:1" x14ac:dyDescent="0.35">
      <c r="A3053" s="28"/>
    </row>
    <row r="3054" spans="1:1" x14ac:dyDescent="0.35">
      <c r="A3054" s="28"/>
    </row>
    <row r="3055" spans="1:1" x14ac:dyDescent="0.35">
      <c r="A3055" s="28"/>
    </row>
    <row r="3056" spans="1:1" x14ac:dyDescent="0.35">
      <c r="A3056" s="28"/>
    </row>
    <row r="3057" spans="1:1" x14ac:dyDescent="0.35">
      <c r="A3057" s="28"/>
    </row>
    <row r="3058" spans="1:1" x14ac:dyDescent="0.35">
      <c r="A3058" s="28"/>
    </row>
    <row r="3059" spans="1:1" x14ac:dyDescent="0.35">
      <c r="A3059" s="28"/>
    </row>
    <row r="3060" spans="1:1" x14ac:dyDescent="0.35">
      <c r="A3060" s="28"/>
    </row>
    <row r="3061" spans="1:1" x14ac:dyDescent="0.35">
      <c r="A3061" s="28"/>
    </row>
    <row r="3062" spans="1:1" x14ac:dyDescent="0.35">
      <c r="A3062" s="28"/>
    </row>
    <row r="3063" spans="1:1" x14ac:dyDescent="0.35">
      <c r="A3063" s="28"/>
    </row>
    <row r="3064" spans="1:1" x14ac:dyDescent="0.35">
      <c r="A3064" s="28"/>
    </row>
    <row r="3065" spans="1:1" x14ac:dyDescent="0.35">
      <c r="A3065" s="28"/>
    </row>
    <row r="3066" spans="1:1" x14ac:dyDescent="0.35">
      <c r="A3066" s="28"/>
    </row>
    <row r="3067" spans="1:1" x14ac:dyDescent="0.35">
      <c r="A3067" s="28"/>
    </row>
    <row r="3068" spans="1:1" x14ac:dyDescent="0.35">
      <c r="A3068" s="28"/>
    </row>
    <row r="3069" spans="1:1" x14ac:dyDescent="0.35">
      <c r="A3069" s="28"/>
    </row>
    <row r="3070" spans="1:1" x14ac:dyDescent="0.35">
      <c r="A3070" s="28"/>
    </row>
    <row r="3071" spans="1:1" x14ac:dyDescent="0.35">
      <c r="A3071" s="28"/>
    </row>
    <row r="3072" spans="1:1" x14ac:dyDescent="0.35">
      <c r="A3072" s="28"/>
    </row>
    <row r="3073" spans="1:1" x14ac:dyDescent="0.35">
      <c r="A3073" s="28"/>
    </row>
    <row r="3074" spans="1:1" x14ac:dyDescent="0.35">
      <c r="A3074" s="28"/>
    </row>
    <row r="3075" spans="1:1" x14ac:dyDescent="0.35">
      <c r="A3075" s="28"/>
    </row>
    <row r="3076" spans="1:1" x14ac:dyDescent="0.35">
      <c r="A3076" s="28"/>
    </row>
    <row r="3077" spans="1:1" x14ac:dyDescent="0.35">
      <c r="A3077" s="28"/>
    </row>
    <row r="3078" spans="1:1" x14ac:dyDescent="0.35">
      <c r="A3078" s="28"/>
    </row>
    <row r="3079" spans="1:1" x14ac:dyDescent="0.35">
      <c r="A3079" s="28"/>
    </row>
    <row r="3080" spans="1:1" x14ac:dyDescent="0.35">
      <c r="A3080" s="28"/>
    </row>
    <row r="3081" spans="1:1" x14ac:dyDescent="0.35">
      <c r="A3081" s="28"/>
    </row>
    <row r="3082" spans="1:1" x14ac:dyDescent="0.35">
      <c r="A3082" s="28"/>
    </row>
    <row r="3083" spans="1:1" x14ac:dyDescent="0.35">
      <c r="A3083" s="28"/>
    </row>
    <row r="3084" spans="1:1" x14ac:dyDescent="0.35">
      <c r="A3084" s="28"/>
    </row>
    <row r="3085" spans="1:1" x14ac:dyDescent="0.35">
      <c r="A3085" s="28"/>
    </row>
    <row r="3086" spans="1:1" x14ac:dyDescent="0.35">
      <c r="A3086" s="28"/>
    </row>
    <row r="3087" spans="1:1" x14ac:dyDescent="0.35">
      <c r="A3087" s="28"/>
    </row>
    <row r="3088" spans="1:1" x14ac:dyDescent="0.35">
      <c r="A3088" s="28"/>
    </row>
    <row r="3089" spans="1:1" x14ac:dyDescent="0.35">
      <c r="A3089" s="28"/>
    </row>
    <row r="3090" spans="1:1" x14ac:dyDescent="0.35">
      <c r="A3090" s="28"/>
    </row>
    <row r="3091" spans="1:1" x14ac:dyDescent="0.35">
      <c r="A3091" s="28"/>
    </row>
    <row r="3092" spans="1:1" x14ac:dyDescent="0.35">
      <c r="A3092" s="28"/>
    </row>
    <row r="3093" spans="1:1" x14ac:dyDescent="0.35">
      <c r="A3093" s="28"/>
    </row>
    <row r="3094" spans="1:1" x14ac:dyDescent="0.35">
      <c r="A3094" s="28"/>
    </row>
    <row r="3095" spans="1:1" x14ac:dyDescent="0.35">
      <c r="A3095" s="28"/>
    </row>
    <row r="3096" spans="1:1" x14ac:dyDescent="0.35">
      <c r="A3096" s="28"/>
    </row>
    <row r="3097" spans="1:1" x14ac:dyDescent="0.35">
      <c r="A3097" s="28"/>
    </row>
    <row r="3098" spans="1:1" x14ac:dyDescent="0.35">
      <c r="A3098" s="28"/>
    </row>
    <row r="3099" spans="1:1" x14ac:dyDescent="0.35">
      <c r="A3099" s="28"/>
    </row>
    <row r="3100" spans="1:1" x14ac:dyDescent="0.35">
      <c r="A3100" s="28"/>
    </row>
    <row r="3101" spans="1:1" x14ac:dyDescent="0.35">
      <c r="A3101" s="28"/>
    </row>
    <row r="3102" spans="1:1" x14ac:dyDescent="0.35">
      <c r="A3102" s="28"/>
    </row>
    <row r="3103" spans="1:1" x14ac:dyDescent="0.35">
      <c r="A3103" s="28"/>
    </row>
    <row r="3104" spans="1:1" x14ac:dyDescent="0.35">
      <c r="A3104" s="28"/>
    </row>
    <row r="3105" spans="1:1" x14ac:dyDescent="0.35">
      <c r="A3105" s="28"/>
    </row>
    <row r="3106" spans="1:1" x14ac:dyDescent="0.35">
      <c r="A3106" s="28"/>
    </row>
    <row r="3107" spans="1:1" x14ac:dyDescent="0.35">
      <c r="A3107" s="28"/>
    </row>
    <row r="3108" spans="1:1" x14ac:dyDescent="0.35">
      <c r="A3108" s="28"/>
    </row>
    <row r="3109" spans="1:1" x14ac:dyDescent="0.35">
      <c r="A3109" s="28"/>
    </row>
    <row r="3110" spans="1:1" x14ac:dyDescent="0.35">
      <c r="A3110" s="28"/>
    </row>
    <row r="3111" spans="1:1" x14ac:dyDescent="0.35">
      <c r="A3111" s="28"/>
    </row>
    <row r="3112" spans="1:1" x14ac:dyDescent="0.35">
      <c r="A3112" s="28"/>
    </row>
    <row r="3113" spans="1:1" x14ac:dyDescent="0.35">
      <c r="A3113" s="28"/>
    </row>
    <row r="3114" spans="1:1" x14ac:dyDescent="0.35">
      <c r="A3114" s="28"/>
    </row>
    <row r="3115" spans="1:1" x14ac:dyDescent="0.35">
      <c r="A3115" s="28"/>
    </row>
    <row r="3116" spans="1:1" x14ac:dyDescent="0.35">
      <c r="A3116" s="28"/>
    </row>
    <row r="3117" spans="1:1" x14ac:dyDescent="0.35">
      <c r="A3117" s="28"/>
    </row>
    <row r="3118" spans="1:1" x14ac:dyDescent="0.35">
      <c r="A3118" s="28"/>
    </row>
    <row r="3119" spans="1:1" x14ac:dyDescent="0.35">
      <c r="A3119" s="28"/>
    </row>
    <row r="3120" spans="1:1" x14ac:dyDescent="0.35">
      <c r="A3120" s="28"/>
    </row>
    <row r="3121" spans="1:1" x14ac:dyDescent="0.35">
      <c r="A3121" s="28"/>
    </row>
    <row r="3122" spans="1:1" x14ac:dyDescent="0.35">
      <c r="A3122" s="28"/>
    </row>
    <row r="3123" spans="1:1" x14ac:dyDescent="0.35">
      <c r="A3123" s="28"/>
    </row>
    <row r="3124" spans="1:1" x14ac:dyDescent="0.35">
      <c r="A3124" s="28"/>
    </row>
    <row r="3125" spans="1:1" x14ac:dyDescent="0.35">
      <c r="A3125" s="28"/>
    </row>
    <row r="3126" spans="1:1" x14ac:dyDescent="0.35">
      <c r="A3126" s="28"/>
    </row>
    <row r="3127" spans="1:1" x14ac:dyDescent="0.35">
      <c r="A3127" s="28"/>
    </row>
    <row r="3128" spans="1:1" x14ac:dyDescent="0.35">
      <c r="A3128" s="28"/>
    </row>
    <row r="3129" spans="1:1" x14ac:dyDescent="0.35">
      <c r="A3129" s="28"/>
    </row>
    <row r="3130" spans="1:1" x14ac:dyDescent="0.35">
      <c r="A3130" s="28"/>
    </row>
    <row r="3131" spans="1:1" x14ac:dyDescent="0.35">
      <c r="A3131" s="28"/>
    </row>
    <row r="3132" spans="1:1" x14ac:dyDescent="0.35">
      <c r="A3132" s="28"/>
    </row>
    <row r="3133" spans="1:1" x14ac:dyDescent="0.35">
      <c r="A3133" s="28"/>
    </row>
    <row r="3134" spans="1:1" x14ac:dyDescent="0.35">
      <c r="A3134" s="28"/>
    </row>
    <row r="3135" spans="1:1" x14ac:dyDescent="0.35">
      <c r="A3135" s="28"/>
    </row>
    <row r="3136" spans="1:1" x14ac:dyDescent="0.35">
      <c r="A3136" s="28"/>
    </row>
    <row r="3137" spans="1:1" x14ac:dyDescent="0.35">
      <c r="A3137" s="28"/>
    </row>
    <row r="3138" spans="1:1" x14ac:dyDescent="0.35">
      <c r="A3138" s="28"/>
    </row>
    <row r="3139" spans="1:1" x14ac:dyDescent="0.35">
      <c r="A3139" s="28"/>
    </row>
    <row r="3140" spans="1:1" x14ac:dyDescent="0.35">
      <c r="A3140" s="28"/>
    </row>
    <row r="3141" spans="1:1" x14ac:dyDescent="0.35">
      <c r="A3141" s="28"/>
    </row>
    <row r="3142" spans="1:1" x14ac:dyDescent="0.35">
      <c r="A3142" s="28"/>
    </row>
    <row r="3143" spans="1:1" x14ac:dyDescent="0.35">
      <c r="A3143" s="28"/>
    </row>
    <row r="3144" spans="1:1" x14ac:dyDescent="0.35">
      <c r="A3144" s="28"/>
    </row>
    <row r="3145" spans="1:1" x14ac:dyDescent="0.35">
      <c r="A3145" s="28"/>
    </row>
    <row r="3146" spans="1:1" x14ac:dyDescent="0.35">
      <c r="A3146" s="28"/>
    </row>
    <row r="3147" spans="1:1" x14ac:dyDescent="0.35">
      <c r="A3147" s="28"/>
    </row>
    <row r="3148" spans="1:1" x14ac:dyDescent="0.35">
      <c r="A3148" s="28"/>
    </row>
    <row r="3149" spans="1:1" x14ac:dyDescent="0.35">
      <c r="A3149" s="28"/>
    </row>
    <row r="3150" spans="1:1" x14ac:dyDescent="0.35">
      <c r="A3150" s="28"/>
    </row>
    <row r="3151" spans="1:1" x14ac:dyDescent="0.35">
      <c r="A3151" s="28"/>
    </row>
    <row r="3152" spans="1:1" x14ac:dyDescent="0.35">
      <c r="A3152" s="28"/>
    </row>
    <row r="3153" spans="1:1" x14ac:dyDescent="0.35">
      <c r="A3153" s="28"/>
    </row>
    <row r="3154" spans="1:1" x14ac:dyDescent="0.35">
      <c r="A3154" s="28"/>
    </row>
    <row r="3155" spans="1:1" x14ac:dyDescent="0.35">
      <c r="A3155" s="28"/>
    </row>
    <row r="3156" spans="1:1" x14ac:dyDescent="0.35">
      <c r="A3156" s="28"/>
    </row>
    <row r="3157" spans="1:1" x14ac:dyDescent="0.35">
      <c r="A3157" s="28"/>
    </row>
    <row r="3158" spans="1:1" x14ac:dyDescent="0.35">
      <c r="A3158" s="28"/>
    </row>
    <row r="3159" spans="1:1" x14ac:dyDescent="0.35">
      <c r="A3159" s="28"/>
    </row>
    <row r="3160" spans="1:1" x14ac:dyDescent="0.35">
      <c r="A3160" s="28"/>
    </row>
    <row r="3161" spans="1:1" x14ac:dyDescent="0.35">
      <c r="A3161" s="28"/>
    </row>
    <row r="3162" spans="1:1" x14ac:dyDescent="0.35">
      <c r="A3162" s="28"/>
    </row>
    <row r="3163" spans="1:1" x14ac:dyDescent="0.35">
      <c r="A3163" s="28"/>
    </row>
    <row r="3164" spans="1:1" x14ac:dyDescent="0.35">
      <c r="A3164" s="28"/>
    </row>
    <row r="3165" spans="1:1" x14ac:dyDescent="0.35">
      <c r="A3165" s="28"/>
    </row>
    <row r="3166" spans="1:1" x14ac:dyDescent="0.35">
      <c r="A3166" s="28"/>
    </row>
    <row r="3167" spans="1:1" x14ac:dyDescent="0.35">
      <c r="A3167" s="28"/>
    </row>
    <row r="3168" spans="1:1" x14ac:dyDescent="0.35">
      <c r="A3168" s="28"/>
    </row>
    <row r="3169" spans="1:1" x14ac:dyDescent="0.35">
      <c r="A3169" s="28"/>
    </row>
    <row r="3170" spans="1:1" x14ac:dyDescent="0.35">
      <c r="A3170" s="28"/>
    </row>
    <row r="3171" spans="1:1" x14ac:dyDescent="0.35">
      <c r="A3171" s="28"/>
    </row>
    <row r="3172" spans="1:1" x14ac:dyDescent="0.35">
      <c r="A3172" s="28"/>
    </row>
    <row r="3173" spans="1:1" x14ac:dyDescent="0.35">
      <c r="A3173" s="28"/>
    </row>
    <row r="3174" spans="1:1" x14ac:dyDescent="0.35">
      <c r="A3174" s="28"/>
    </row>
    <row r="3175" spans="1:1" x14ac:dyDescent="0.35">
      <c r="A3175" s="28"/>
    </row>
    <row r="3176" spans="1:1" x14ac:dyDescent="0.35">
      <c r="A3176" s="28"/>
    </row>
    <row r="3177" spans="1:1" x14ac:dyDescent="0.35">
      <c r="A3177" s="28"/>
    </row>
    <row r="3178" spans="1:1" x14ac:dyDescent="0.35">
      <c r="A3178" s="28"/>
    </row>
    <row r="3179" spans="1:1" x14ac:dyDescent="0.35">
      <c r="A3179" s="28"/>
    </row>
    <row r="3180" spans="1:1" x14ac:dyDescent="0.35">
      <c r="A3180" s="28"/>
    </row>
    <row r="3181" spans="1:1" x14ac:dyDescent="0.35">
      <c r="A3181" s="28"/>
    </row>
    <row r="3182" spans="1:1" x14ac:dyDescent="0.35">
      <c r="A3182" s="28"/>
    </row>
    <row r="3183" spans="1:1" x14ac:dyDescent="0.35">
      <c r="A3183" s="28"/>
    </row>
    <row r="3184" spans="1:1" x14ac:dyDescent="0.35">
      <c r="A3184" s="28"/>
    </row>
    <row r="3185" spans="1:1" x14ac:dyDescent="0.35">
      <c r="A3185" s="28"/>
    </row>
    <row r="3186" spans="1:1" x14ac:dyDescent="0.35">
      <c r="A3186" s="28"/>
    </row>
    <row r="3187" spans="1:1" x14ac:dyDescent="0.35">
      <c r="A3187" s="28"/>
    </row>
    <row r="3188" spans="1:1" x14ac:dyDescent="0.35">
      <c r="A3188" s="28"/>
    </row>
    <row r="3189" spans="1:1" x14ac:dyDescent="0.35">
      <c r="A3189" s="28"/>
    </row>
    <row r="3190" spans="1:1" x14ac:dyDescent="0.35">
      <c r="A3190" s="28"/>
    </row>
    <row r="3191" spans="1:1" x14ac:dyDescent="0.35">
      <c r="A3191" s="28"/>
    </row>
    <row r="3192" spans="1:1" x14ac:dyDescent="0.35">
      <c r="A3192" s="28"/>
    </row>
    <row r="3193" spans="1:1" x14ac:dyDescent="0.35">
      <c r="A3193" s="28"/>
    </row>
    <row r="3194" spans="1:1" x14ac:dyDescent="0.35">
      <c r="A3194" s="28"/>
    </row>
    <row r="3195" spans="1:1" x14ac:dyDescent="0.35">
      <c r="A3195" s="28"/>
    </row>
    <row r="3196" spans="1:1" x14ac:dyDescent="0.35">
      <c r="A3196" s="28"/>
    </row>
    <row r="3197" spans="1:1" x14ac:dyDescent="0.35">
      <c r="A3197" s="28"/>
    </row>
    <row r="3198" spans="1:1" x14ac:dyDescent="0.35">
      <c r="A3198" s="28"/>
    </row>
    <row r="3199" spans="1:1" x14ac:dyDescent="0.35">
      <c r="A3199" s="28"/>
    </row>
    <row r="3200" spans="1:1" x14ac:dyDescent="0.35">
      <c r="A3200" s="28"/>
    </row>
    <row r="3201" spans="1:1" x14ac:dyDescent="0.35">
      <c r="A3201" s="28"/>
    </row>
    <row r="3202" spans="1:1" x14ac:dyDescent="0.35">
      <c r="A3202" s="28"/>
    </row>
    <row r="3203" spans="1:1" x14ac:dyDescent="0.35">
      <c r="A3203" s="28"/>
    </row>
    <row r="3204" spans="1:1" x14ac:dyDescent="0.35">
      <c r="A3204" s="28"/>
    </row>
    <row r="3205" spans="1:1" x14ac:dyDescent="0.35">
      <c r="A3205" s="28"/>
    </row>
    <row r="3206" spans="1:1" x14ac:dyDescent="0.35">
      <c r="A3206" s="28"/>
    </row>
    <row r="3207" spans="1:1" x14ac:dyDescent="0.35">
      <c r="A3207" s="28"/>
    </row>
    <row r="3208" spans="1:1" x14ac:dyDescent="0.35">
      <c r="A3208" s="28"/>
    </row>
    <row r="3209" spans="1:1" x14ac:dyDescent="0.35">
      <c r="A3209" s="28"/>
    </row>
    <row r="3210" spans="1:1" x14ac:dyDescent="0.35">
      <c r="A3210" s="28"/>
    </row>
    <row r="3211" spans="1:1" x14ac:dyDescent="0.35">
      <c r="A3211" s="28"/>
    </row>
    <row r="3212" spans="1:1" x14ac:dyDescent="0.35">
      <c r="A3212" s="28"/>
    </row>
    <row r="3213" spans="1:1" x14ac:dyDescent="0.35">
      <c r="A3213" s="28"/>
    </row>
    <row r="3214" spans="1:1" x14ac:dyDescent="0.35">
      <c r="A3214" s="28"/>
    </row>
    <row r="3215" spans="1:1" x14ac:dyDescent="0.35">
      <c r="A3215" s="28"/>
    </row>
    <row r="3216" spans="1:1" x14ac:dyDescent="0.35">
      <c r="A3216" s="28"/>
    </row>
    <row r="3217" spans="1:1" x14ac:dyDescent="0.35">
      <c r="A3217" s="28"/>
    </row>
    <row r="3218" spans="1:1" x14ac:dyDescent="0.35">
      <c r="A3218" s="28"/>
    </row>
    <row r="3219" spans="1:1" x14ac:dyDescent="0.35">
      <c r="A3219" s="28"/>
    </row>
    <row r="3220" spans="1:1" x14ac:dyDescent="0.35">
      <c r="A3220" s="28"/>
    </row>
    <row r="3221" spans="1:1" x14ac:dyDescent="0.35">
      <c r="A3221" s="28"/>
    </row>
    <row r="3222" spans="1:1" x14ac:dyDescent="0.35">
      <c r="A3222" s="28"/>
    </row>
    <row r="3223" spans="1:1" x14ac:dyDescent="0.35">
      <c r="A3223" s="28"/>
    </row>
    <row r="3224" spans="1:1" x14ac:dyDescent="0.35">
      <c r="A3224" s="28"/>
    </row>
    <row r="3225" spans="1:1" x14ac:dyDescent="0.35">
      <c r="A3225" s="28"/>
    </row>
    <row r="3226" spans="1:1" x14ac:dyDescent="0.35">
      <c r="A3226" s="28"/>
    </row>
    <row r="3227" spans="1:1" x14ac:dyDescent="0.35">
      <c r="A3227" s="28"/>
    </row>
    <row r="3228" spans="1:1" x14ac:dyDescent="0.35">
      <c r="A3228" s="28"/>
    </row>
    <row r="3229" spans="1:1" x14ac:dyDescent="0.35">
      <c r="A3229" s="28"/>
    </row>
    <row r="3230" spans="1:1" x14ac:dyDescent="0.35">
      <c r="A3230" s="28"/>
    </row>
    <row r="3231" spans="1:1" x14ac:dyDescent="0.35">
      <c r="A3231" s="28"/>
    </row>
    <row r="3232" spans="1:1" x14ac:dyDescent="0.35">
      <c r="A3232" s="28"/>
    </row>
    <row r="3233" spans="1:1" x14ac:dyDescent="0.35">
      <c r="A3233" s="28"/>
    </row>
    <row r="3234" spans="1:1" x14ac:dyDescent="0.35">
      <c r="A3234" s="28"/>
    </row>
    <row r="3235" spans="1:1" x14ac:dyDescent="0.35">
      <c r="A3235" s="28"/>
    </row>
    <row r="3236" spans="1:1" x14ac:dyDescent="0.35">
      <c r="A3236" s="28"/>
    </row>
    <row r="3237" spans="1:1" x14ac:dyDescent="0.35">
      <c r="A3237" s="28"/>
    </row>
    <row r="3238" spans="1:1" x14ac:dyDescent="0.35">
      <c r="A3238" s="28"/>
    </row>
    <row r="3239" spans="1:1" x14ac:dyDescent="0.35">
      <c r="A3239" s="28"/>
    </row>
    <row r="3240" spans="1:1" x14ac:dyDescent="0.35">
      <c r="A3240" s="28"/>
    </row>
    <row r="3241" spans="1:1" x14ac:dyDescent="0.35">
      <c r="A3241" s="28"/>
    </row>
    <row r="3242" spans="1:1" x14ac:dyDescent="0.35">
      <c r="A3242" s="28"/>
    </row>
    <row r="3243" spans="1:1" x14ac:dyDescent="0.35">
      <c r="A3243" s="28"/>
    </row>
    <row r="3244" spans="1:1" x14ac:dyDescent="0.35">
      <c r="A3244" s="28"/>
    </row>
    <row r="3245" spans="1:1" x14ac:dyDescent="0.35">
      <c r="A3245" s="28"/>
    </row>
    <row r="3246" spans="1:1" x14ac:dyDescent="0.35">
      <c r="A3246" s="28"/>
    </row>
    <row r="3247" spans="1:1" x14ac:dyDescent="0.35">
      <c r="A3247" s="28"/>
    </row>
    <row r="3248" spans="1:1" x14ac:dyDescent="0.35">
      <c r="A3248" s="28"/>
    </row>
    <row r="3249" spans="1:1" x14ac:dyDescent="0.35">
      <c r="A3249" s="28"/>
    </row>
    <row r="3250" spans="1:1" x14ac:dyDescent="0.35">
      <c r="A3250" s="28"/>
    </row>
    <row r="3251" spans="1:1" x14ac:dyDescent="0.35">
      <c r="A3251" s="28"/>
    </row>
    <row r="3252" spans="1:1" x14ac:dyDescent="0.35">
      <c r="A3252" s="28"/>
    </row>
    <row r="3253" spans="1:1" x14ac:dyDescent="0.35">
      <c r="A3253" s="28"/>
    </row>
    <row r="3254" spans="1:1" x14ac:dyDescent="0.35">
      <c r="A3254" s="28"/>
    </row>
    <row r="3255" spans="1:1" x14ac:dyDescent="0.35">
      <c r="A3255" s="28"/>
    </row>
    <row r="3256" spans="1:1" x14ac:dyDescent="0.35">
      <c r="A3256" s="28"/>
    </row>
    <row r="3257" spans="1:1" x14ac:dyDescent="0.35">
      <c r="A3257" s="28"/>
    </row>
    <row r="3258" spans="1:1" x14ac:dyDescent="0.35">
      <c r="A3258" s="28"/>
    </row>
    <row r="3259" spans="1:1" x14ac:dyDescent="0.35">
      <c r="A3259" s="28"/>
    </row>
    <row r="3260" spans="1:1" x14ac:dyDescent="0.35">
      <c r="A3260" s="28"/>
    </row>
    <row r="3261" spans="1:1" x14ac:dyDescent="0.35">
      <c r="A3261" s="28"/>
    </row>
    <row r="3262" spans="1:1" x14ac:dyDescent="0.35">
      <c r="A3262" s="28"/>
    </row>
    <row r="3263" spans="1:1" x14ac:dyDescent="0.35">
      <c r="A3263" s="28"/>
    </row>
    <row r="3264" spans="1:1" x14ac:dyDescent="0.35">
      <c r="A3264" s="28"/>
    </row>
    <row r="3265" spans="1:1" x14ac:dyDescent="0.35">
      <c r="A3265" s="28"/>
    </row>
    <row r="3266" spans="1:1" x14ac:dyDescent="0.35">
      <c r="A3266" s="28"/>
    </row>
    <row r="3267" spans="1:1" x14ac:dyDescent="0.35">
      <c r="A3267" s="28"/>
    </row>
    <row r="3268" spans="1:1" x14ac:dyDescent="0.35">
      <c r="A3268" s="28"/>
    </row>
    <row r="3269" spans="1:1" x14ac:dyDescent="0.35">
      <c r="A3269" s="28"/>
    </row>
    <row r="3270" spans="1:1" x14ac:dyDescent="0.35">
      <c r="A3270" s="28"/>
    </row>
    <row r="3271" spans="1:1" x14ac:dyDescent="0.35">
      <c r="A3271" s="28"/>
    </row>
    <row r="3272" spans="1:1" x14ac:dyDescent="0.35">
      <c r="A3272" s="28"/>
    </row>
    <row r="3273" spans="1:1" x14ac:dyDescent="0.35">
      <c r="A3273" s="28"/>
    </row>
    <row r="3274" spans="1:1" x14ac:dyDescent="0.35">
      <c r="A3274" s="28"/>
    </row>
    <row r="3275" spans="1:1" x14ac:dyDescent="0.35">
      <c r="A3275" s="28"/>
    </row>
    <row r="3276" spans="1:1" x14ac:dyDescent="0.35">
      <c r="A3276" s="28"/>
    </row>
    <row r="3277" spans="1:1" x14ac:dyDescent="0.35">
      <c r="A3277" s="28"/>
    </row>
    <row r="3278" spans="1:1" x14ac:dyDescent="0.35">
      <c r="A3278" s="28"/>
    </row>
    <row r="3279" spans="1:1" x14ac:dyDescent="0.35">
      <c r="A3279" s="28"/>
    </row>
    <row r="3280" spans="1:1" x14ac:dyDescent="0.35">
      <c r="A3280" s="28"/>
    </row>
    <row r="3281" spans="1:1" x14ac:dyDescent="0.35">
      <c r="A3281" s="28"/>
    </row>
    <row r="3282" spans="1:1" x14ac:dyDescent="0.35">
      <c r="A3282" s="28"/>
    </row>
    <row r="3283" spans="1:1" x14ac:dyDescent="0.35">
      <c r="A3283" s="28"/>
    </row>
    <row r="3284" spans="1:1" x14ac:dyDescent="0.35">
      <c r="A3284" s="28"/>
    </row>
    <row r="3285" spans="1:1" x14ac:dyDescent="0.35">
      <c r="A3285" s="28"/>
    </row>
    <row r="3286" spans="1:1" x14ac:dyDescent="0.35">
      <c r="A3286" s="28"/>
    </row>
    <row r="3287" spans="1:1" x14ac:dyDescent="0.35">
      <c r="A3287" s="28"/>
    </row>
    <row r="3288" spans="1:1" x14ac:dyDescent="0.35">
      <c r="A3288" s="28"/>
    </row>
    <row r="3289" spans="1:1" x14ac:dyDescent="0.35">
      <c r="A3289" s="28"/>
    </row>
    <row r="3290" spans="1:1" x14ac:dyDescent="0.35">
      <c r="A3290" s="28"/>
    </row>
    <row r="3291" spans="1:1" x14ac:dyDescent="0.35">
      <c r="A3291" s="28"/>
    </row>
    <row r="3292" spans="1:1" x14ac:dyDescent="0.35">
      <c r="A3292" s="28"/>
    </row>
    <row r="3293" spans="1:1" x14ac:dyDescent="0.35">
      <c r="A3293" s="28"/>
    </row>
    <row r="3294" spans="1:1" x14ac:dyDescent="0.35">
      <c r="A3294" s="28"/>
    </row>
    <row r="3295" spans="1:1" x14ac:dyDescent="0.35">
      <c r="A3295" s="28"/>
    </row>
    <row r="3296" spans="1:1" x14ac:dyDescent="0.35">
      <c r="A3296" s="28"/>
    </row>
    <row r="3297" spans="1:1" x14ac:dyDescent="0.35">
      <c r="A3297" s="28"/>
    </row>
    <row r="3298" spans="1:1" x14ac:dyDescent="0.35">
      <c r="A3298" s="28"/>
    </row>
    <row r="3299" spans="1:1" x14ac:dyDescent="0.35">
      <c r="A3299" s="28"/>
    </row>
    <row r="3300" spans="1:1" x14ac:dyDescent="0.35">
      <c r="A3300" s="28"/>
    </row>
    <row r="3301" spans="1:1" x14ac:dyDescent="0.35">
      <c r="A3301" s="28"/>
    </row>
    <row r="3302" spans="1:1" x14ac:dyDescent="0.35">
      <c r="A3302" s="28"/>
    </row>
    <row r="3303" spans="1:1" x14ac:dyDescent="0.35">
      <c r="A3303" s="28"/>
    </row>
    <row r="3304" spans="1:1" x14ac:dyDescent="0.35">
      <c r="A3304" s="28"/>
    </row>
    <row r="3305" spans="1:1" x14ac:dyDescent="0.35">
      <c r="A3305" s="28"/>
    </row>
    <row r="3306" spans="1:1" x14ac:dyDescent="0.35">
      <c r="A3306" s="28"/>
    </row>
    <row r="3307" spans="1:1" x14ac:dyDescent="0.35">
      <c r="A3307" s="28"/>
    </row>
    <row r="3308" spans="1:1" x14ac:dyDescent="0.35">
      <c r="A3308" s="28"/>
    </row>
    <row r="3309" spans="1:1" x14ac:dyDescent="0.35">
      <c r="A3309" s="28"/>
    </row>
    <row r="3310" spans="1:1" x14ac:dyDescent="0.35">
      <c r="A3310" s="28"/>
    </row>
    <row r="3311" spans="1:1" x14ac:dyDescent="0.35">
      <c r="A3311" s="28"/>
    </row>
    <row r="3312" spans="1:1" x14ac:dyDescent="0.35">
      <c r="A3312" s="28"/>
    </row>
    <row r="3313" spans="1:1" x14ac:dyDescent="0.35">
      <c r="A3313" s="28"/>
    </row>
    <row r="3314" spans="1:1" x14ac:dyDescent="0.35">
      <c r="A3314" s="28"/>
    </row>
    <row r="3315" spans="1:1" x14ac:dyDescent="0.35">
      <c r="A3315" s="28"/>
    </row>
    <row r="3316" spans="1:1" x14ac:dyDescent="0.35">
      <c r="A3316" s="28"/>
    </row>
    <row r="3317" spans="1:1" x14ac:dyDescent="0.35">
      <c r="A3317" s="28"/>
    </row>
    <row r="3318" spans="1:1" x14ac:dyDescent="0.35">
      <c r="A3318" s="28"/>
    </row>
    <row r="3319" spans="1:1" x14ac:dyDescent="0.35">
      <c r="A3319" s="28"/>
    </row>
    <row r="3320" spans="1:1" x14ac:dyDescent="0.35">
      <c r="A3320" s="28"/>
    </row>
    <row r="3321" spans="1:1" x14ac:dyDescent="0.35">
      <c r="A3321" s="28"/>
    </row>
    <row r="3322" spans="1:1" x14ac:dyDescent="0.35">
      <c r="A3322" s="28"/>
    </row>
    <row r="3323" spans="1:1" x14ac:dyDescent="0.35">
      <c r="A3323" s="28"/>
    </row>
    <row r="3324" spans="1:1" x14ac:dyDescent="0.35">
      <c r="A3324" s="28"/>
    </row>
    <row r="3325" spans="1:1" x14ac:dyDescent="0.35">
      <c r="A3325" s="28"/>
    </row>
    <row r="3326" spans="1:1" x14ac:dyDescent="0.35">
      <c r="A3326" s="28"/>
    </row>
    <row r="3327" spans="1:1" x14ac:dyDescent="0.35">
      <c r="A3327" s="28"/>
    </row>
    <row r="3328" spans="1:1" x14ac:dyDescent="0.35">
      <c r="A3328" s="28"/>
    </row>
    <row r="3329" spans="1:1" x14ac:dyDescent="0.35">
      <c r="A3329" s="28"/>
    </row>
    <row r="3330" spans="1:1" x14ac:dyDescent="0.35">
      <c r="A3330" s="28"/>
    </row>
    <row r="3331" spans="1:1" x14ac:dyDescent="0.35">
      <c r="A3331" s="28"/>
    </row>
    <row r="3332" spans="1:1" x14ac:dyDescent="0.35">
      <c r="A3332" s="28"/>
    </row>
    <row r="3333" spans="1:1" x14ac:dyDescent="0.35">
      <c r="A3333" s="28"/>
    </row>
    <row r="3334" spans="1:1" x14ac:dyDescent="0.35">
      <c r="A3334" s="28"/>
    </row>
    <row r="3335" spans="1:1" x14ac:dyDescent="0.35">
      <c r="A3335" s="28"/>
    </row>
    <row r="3336" spans="1:1" x14ac:dyDescent="0.35">
      <c r="A3336" s="28"/>
    </row>
    <row r="3337" spans="1:1" x14ac:dyDescent="0.35">
      <c r="A3337" s="28"/>
    </row>
    <row r="3338" spans="1:1" x14ac:dyDescent="0.35">
      <c r="A3338" s="28"/>
    </row>
    <row r="3339" spans="1:1" x14ac:dyDescent="0.35">
      <c r="A3339" s="28"/>
    </row>
    <row r="3340" spans="1:1" x14ac:dyDescent="0.35">
      <c r="A3340" s="28"/>
    </row>
    <row r="3341" spans="1:1" x14ac:dyDescent="0.35">
      <c r="A3341" s="28"/>
    </row>
    <row r="3342" spans="1:1" x14ac:dyDescent="0.35">
      <c r="A3342" s="28"/>
    </row>
    <row r="3343" spans="1:1" x14ac:dyDescent="0.35">
      <c r="A3343" s="28"/>
    </row>
    <row r="3344" spans="1:1" x14ac:dyDescent="0.35">
      <c r="A3344" s="28"/>
    </row>
    <row r="3345" spans="1:1" x14ac:dyDescent="0.35">
      <c r="A3345" s="28"/>
    </row>
    <row r="3346" spans="1:1" x14ac:dyDescent="0.35">
      <c r="A3346" s="28"/>
    </row>
    <row r="3347" spans="1:1" x14ac:dyDescent="0.35">
      <c r="A3347" s="28"/>
    </row>
    <row r="3348" spans="1:1" x14ac:dyDescent="0.35">
      <c r="A3348" s="28"/>
    </row>
    <row r="3349" spans="1:1" x14ac:dyDescent="0.35">
      <c r="A3349" s="28"/>
    </row>
    <row r="3350" spans="1:1" x14ac:dyDescent="0.35">
      <c r="A3350" s="28"/>
    </row>
    <row r="3351" spans="1:1" x14ac:dyDescent="0.35">
      <c r="A3351" s="28"/>
    </row>
    <row r="3352" spans="1:1" x14ac:dyDescent="0.35">
      <c r="A3352" s="28"/>
    </row>
    <row r="3353" spans="1:1" x14ac:dyDescent="0.35">
      <c r="A3353" s="28"/>
    </row>
    <row r="3354" spans="1:1" x14ac:dyDescent="0.35">
      <c r="A3354" s="28"/>
    </row>
    <row r="3355" spans="1:1" x14ac:dyDescent="0.35">
      <c r="A3355" s="28"/>
    </row>
    <row r="3356" spans="1:1" x14ac:dyDescent="0.35">
      <c r="A3356" s="28"/>
    </row>
    <row r="3357" spans="1:1" x14ac:dyDescent="0.35">
      <c r="A3357" s="28"/>
    </row>
    <row r="3358" spans="1:1" x14ac:dyDescent="0.35">
      <c r="A3358" s="28"/>
    </row>
    <row r="3359" spans="1:1" x14ac:dyDescent="0.35">
      <c r="A3359" s="28"/>
    </row>
    <row r="3360" spans="1:1" x14ac:dyDescent="0.35">
      <c r="A3360" s="28"/>
    </row>
    <row r="3361" spans="1:1" x14ac:dyDescent="0.35">
      <c r="A3361" s="28"/>
    </row>
    <row r="3362" spans="1:1" x14ac:dyDescent="0.35">
      <c r="A3362" s="28"/>
    </row>
    <row r="3363" spans="1:1" x14ac:dyDescent="0.35">
      <c r="A3363" s="28"/>
    </row>
    <row r="3364" spans="1:1" x14ac:dyDescent="0.35">
      <c r="A3364" s="28"/>
    </row>
    <row r="3365" spans="1:1" x14ac:dyDescent="0.35">
      <c r="A3365" s="28"/>
    </row>
    <row r="3366" spans="1:1" x14ac:dyDescent="0.35">
      <c r="A3366" s="28"/>
    </row>
    <row r="3367" spans="1:1" x14ac:dyDescent="0.35">
      <c r="A3367" s="28"/>
    </row>
    <row r="3368" spans="1:1" x14ac:dyDescent="0.35">
      <c r="A3368" s="28"/>
    </row>
    <row r="3369" spans="1:1" x14ac:dyDescent="0.35">
      <c r="A3369" s="28"/>
    </row>
    <row r="3370" spans="1:1" x14ac:dyDescent="0.35">
      <c r="A3370" s="28"/>
    </row>
    <row r="3371" spans="1:1" x14ac:dyDescent="0.35">
      <c r="A3371" s="28"/>
    </row>
    <row r="3372" spans="1:1" x14ac:dyDescent="0.35">
      <c r="A3372" s="28"/>
    </row>
    <row r="3373" spans="1:1" x14ac:dyDescent="0.35">
      <c r="A3373" s="28"/>
    </row>
    <row r="3374" spans="1:1" x14ac:dyDescent="0.35">
      <c r="A3374" s="28"/>
    </row>
    <row r="3375" spans="1:1" x14ac:dyDescent="0.35">
      <c r="A3375" s="28"/>
    </row>
    <row r="3376" spans="1:1" x14ac:dyDescent="0.35">
      <c r="A3376" s="28"/>
    </row>
    <row r="3377" spans="1:1" x14ac:dyDescent="0.35">
      <c r="A3377" s="28"/>
    </row>
    <row r="3378" spans="1:1" x14ac:dyDescent="0.35">
      <c r="A3378" s="28"/>
    </row>
    <row r="3379" spans="1:1" x14ac:dyDescent="0.35">
      <c r="A3379" s="28"/>
    </row>
    <row r="3380" spans="1:1" x14ac:dyDescent="0.35">
      <c r="A3380" s="28"/>
    </row>
    <row r="3381" spans="1:1" x14ac:dyDescent="0.35">
      <c r="A3381" s="28"/>
    </row>
    <row r="3382" spans="1:1" x14ac:dyDescent="0.35">
      <c r="A3382" s="28"/>
    </row>
    <row r="3383" spans="1:1" x14ac:dyDescent="0.35">
      <c r="A3383" s="28"/>
    </row>
    <row r="3384" spans="1:1" x14ac:dyDescent="0.35">
      <c r="A3384" s="28"/>
    </row>
    <row r="3385" spans="1:1" x14ac:dyDescent="0.35">
      <c r="A3385" s="28"/>
    </row>
    <row r="3386" spans="1:1" x14ac:dyDescent="0.35">
      <c r="A3386" s="28"/>
    </row>
    <row r="3387" spans="1:1" x14ac:dyDescent="0.35">
      <c r="A3387" s="28"/>
    </row>
    <row r="3388" spans="1:1" x14ac:dyDescent="0.35">
      <c r="A3388" s="28"/>
    </row>
    <row r="3389" spans="1:1" x14ac:dyDescent="0.35">
      <c r="A3389" s="28"/>
    </row>
    <row r="3390" spans="1:1" x14ac:dyDescent="0.35">
      <c r="A3390" s="28"/>
    </row>
    <row r="3391" spans="1:1" x14ac:dyDescent="0.35">
      <c r="A3391" s="28"/>
    </row>
    <row r="3392" spans="1:1" x14ac:dyDescent="0.35">
      <c r="A3392" s="28"/>
    </row>
    <row r="3393" spans="1:1" x14ac:dyDescent="0.35">
      <c r="A3393" s="28"/>
    </row>
    <row r="3394" spans="1:1" x14ac:dyDescent="0.35">
      <c r="A3394" s="28"/>
    </row>
    <row r="3395" spans="1:1" x14ac:dyDescent="0.35">
      <c r="A3395" s="28"/>
    </row>
    <row r="3396" spans="1:1" x14ac:dyDescent="0.35">
      <c r="A3396" s="28"/>
    </row>
    <row r="3397" spans="1:1" x14ac:dyDescent="0.35">
      <c r="A3397" s="28"/>
    </row>
    <row r="3398" spans="1:1" x14ac:dyDescent="0.35">
      <c r="A3398" s="28"/>
    </row>
    <row r="3399" spans="1:1" x14ac:dyDescent="0.35">
      <c r="A3399" s="28"/>
    </row>
    <row r="3400" spans="1:1" x14ac:dyDescent="0.35">
      <c r="A3400" s="28"/>
    </row>
    <row r="3401" spans="1:1" x14ac:dyDescent="0.35">
      <c r="A3401" s="28"/>
    </row>
    <row r="3402" spans="1:1" x14ac:dyDescent="0.35">
      <c r="A3402" s="28"/>
    </row>
    <row r="3403" spans="1:1" x14ac:dyDescent="0.35">
      <c r="A3403" s="28"/>
    </row>
    <row r="3404" spans="1:1" x14ac:dyDescent="0.35">
      <c r="A3404" s="28"/>
    </row>
    <row r="3405" spans="1:1" x14ac:dyDescent="0.35">
      <c r="A3405" s="28"/>
    </row>
    <row r="3406" spans="1:1" x14ac:dyDescent="0.35">
      <c r="A3406" s="28"/>
    </row>
    <row r="3407" spans="1:1" x14ac:dyDescent="0.35">
      <c r="A3407" s="28"/>
    </row>
    <row r="3408" spans="1:1" x14ac:dyDescent="0.35">
      <c r="A3408" s="28"/>
    </row>
    <row r="3409" spans="1:1" x14ac:dyDescent="0.35">
      <c r="A3409" s="28"/>
    </row>
    <row r="3410" spans="1:1" x14ac:dyDescent="0.35">
      <c r="A3410" s="28"/>
    </row>
    <row r="3411" spans="1:1" x14ac:dyDescent="0.35">
      <c r="A3411" s="28"/>
    </row>
    <row r="3412" spans="1:1" x14ac:dyDescent="0.35">
      <c r="A3412" s="28"/>
    </row>
    <row r="3413" spans="1:1" x14ac:dyDescent="0.35">
      <c r="A3413" s="28"/>
    </row>
    <row r="3414" spans="1:1" x14ac:dyDescent="0.35">
      <c r="A3414" s="28"/>
    </row>
    <row r="3415" spans="1:1" x14ac:dyDescent="0.35">
      <c r="A3415" s="28"/>
    </row>
    <row r="3416" spans="1:1" x14ac:dyDescent="0.35">
      <c r="A3416" s="28"/>
    </row>
    <row r="3417" spans="1:1" x14ac:dyDescent="0.35">
      <c r="A3417" s="28"/>
    </row>
    <row r="3418" spans="1:1" x14ac:dyDescent="0.35">
      <c r="A3418" s="28"/>
    </row>
    <row r="3419" spans="1:1" x14ac:dyDescent="0.35">
      <c r="A3419" s="28"/>
    </row>
    <row r="3420" spans="1:1" x14ac:dyDescent="0.35">
      <c r="A3420" s="28"/>
    </row>
    <row r="3421" spans="1:1" x14ac:dyDescent="0.35">
      <c r="A3421" s="28"/>
    </row>
    <row r="3422" spans="1:1" x14ac:dyDescent="0.35">
      <c r="A3422" s="28"/>
    </row>
    <row r="3423" spans="1:1" x14ac:dyDescent="0.35">
      <c r="A3423" s="28"/>
    </row>
    <row r="3424" spans="1:1" x14ac:dyDescent="0.35">
      <c r="A3424" s="28"/>
    </row>
    <row r="3425" spans="1:1" x14ac:dyDescent="0.35">
      <c r="A3425" s="28"/>
    </row>
    <row r="3426" spans="1:1" x14ac:dyDescent="0.35">
      <c r="A3426" s="28"/>
    </row>
    <row r="3427" spans="1:1" x14ac:dyDescent="0.35">
      <c r="A3427" s="28"/>
    </row>
    <row r="3428" spans="1:1" x14ac:dyDescent="0.35">
      <c r="A3428" s="28"/>
    </row>
    <row r="3429" spans="1:1" x14ac:dyDescent="0.35">
      <c r="A3429" s="28"/>
    </row>
    <row r="3430" spans="1:1" x14ac:dyDescent="0.35">
      <c r="A3430" s="28"/>
    </row>
    <row r="3431" spans="1:1" x14ac:dyDescent="0.35">
      <c r="A3431" s="28"/>
    </row>
    <row r="3432" spans="1:1" x14ac:dyDescent="0.35">
      <c r="A3432" s="28"/>
    </row>
    <row r="3433" spans="1:1" x14ac:dyDescent="0.35">
      <c r="A3433" s="28"/>
    </row>
    <row r="3434" spans="1:1" x14ac:dyDescent="0.35">
      <c r="A3434" s="28"/>
    </row>
    <row r="3435" spans="1:1" x14ac:dyDescent="0.35">
      <c r="A3435" s="28"/>
    </row>
    <row r="3436" spans="1:1" x14ac:dyDescent="0.35">
      <c r="A3436" s="28"/>
    </row>
    <row r="3437" spans="1:1" x14ac:dyDescent="0.35">
      <c r="A3437" s="28"/>
    </row>
    <row r="3438" spans="1:1" x14ac:dyDescent="0.35">
      <c r="A3438" s="28"/>
    </row>
    <row r="3439" spans="1:1" x14ac:dyDescent="0.35">
      <c r="A3439" s="28"/>
    </row>
    <row r="3440" spans="1:1" x14ac:dyDescent="0.35">
      <c r="A3440" s="28"/>
    </row>
    <row r="3441" spans="1:1" x14ac:dyDescent="0.35">
      <c r="A3441" s="28"/>
    </row>
    <row r="3442" spans="1:1" x14ac:dyDescent="0.35">
      <c r="A3442" s="28"/>
    </row>
    <row r="3443" spans="1:1" x14ac:dyDescent="0.35">
      <c r="A3443" s="28"/>
    </row>
    <row r="3444" spans="1:1" x14ac:dyDescent="0.35">
      <c r="A3444" s="28"/>
    </row>
    <row r="3445" spans="1:1" x14ac:dyDescent="0.35">
      <c r="A3445" s="28"/>
    </row>
    <row r="3446" spans="1:1" x14ac:dyDescent="0.35">
      <c r="A3446" s="28"/>
    </row>
    <row r="3447" spans="1:1" x14ac:dyDescent="0.35">
      <c r="A3447" s="28"/>
    </row>
    <row r="3448" spans="1:1" x14ac:dyDescent="0.35">
      <c r="A3448" s="28"/>
    </row>
    <row r="3449" spans="1:1" x14ac:dyDescent="0.35">
      <c r="A3449" s="28"/>
    </row>
    <row r="3450" spans="1:1" x14ac:dyDescent="0.35">
      <c r="A3450" s="28"/>
    </row>
    <row r="3451" spans="1:1" x14ac:dyDescent="0.35">
      <c r="A3451" s="28"/>
    </row>
    <row r="3452" spans="1:1" x14ac:dyDescent="0.35">
      <c r="A3452" s="28"/>
    </row>
    <row r="3453" spans="1:1" x14ac:dyDescent="0.35">
      <c r="A3453" s="28"/>
    </row>
    <row r="3454" spans="1:1" x14ac:dyDescent="0.35">
      <c r="A3454" s="28"/>
    </row>
    <row r="3455" spans="1:1" x14ac:dyDescent="0.35">
      <c r="A3455" s="28"/>
    </row>
    <row r="3456" spans="1:1" x14ac:dyDescent="0.35">
      <c r="A3456" s="28"/>
    </row>
    <row r="3457" spans="1:1" x14ac:dyDescent="0.35">
      <c r="A3457" s="28"/>
    </row>
    <row r="3458" spans="1:1" x14ac:dyDescent="0.35">
      <c r="A3458" s="28"/>
    </row>
    <row r="3459" spans="1:1" x14ac:dyDescent="0.35">
      <c r="A3459" s="28"/>
    </row>
    <row r="3460" spans="1:1" x14ac:dyDescent="0.35">
      <c r="A3460" s="28"/>
    </row>
    <row r="3461" spans="1:1" x14ac:dyDescent="0.35">
      <c r="A3461" s="28"/>
    </row>
    <row r="3462" spans="1:1" x14ac:dyDescent="0.35">
      <c r="A3462" s="28"/>
    </row>
    <row r="3463" spans="1:1" x14ac:dyDescent="0.35">
      <c r="A3463" s="28"/>
    </row>
    <row r="3464" spans="1:1" x14ac:dyDescent="0.35">
      <c r="A3464" s="28"/>
    </row>
    <row r="3465" spans="1:1" x14ac:dyDescent="0.35">
      <c r="A3465" s="28"/>
    </row>
    <row r="3466" spans="1:1" x14ac:dyDescent="0.35">
      <c r="A3466" s="28"/>
    </row>
    <row r="3467" spans="1:1" x14ac:dyDescent="0.35">
      <c r="A3467" s="28"/>
    </row>
    <row r="3468" spans="1:1" x14ac:dyDescent="0.35">
      <c r="A3468" s="28"/>
    </row>
    <row r="3469" spans="1:1" x14ac:dyDescent="0.35">
      <c r="A3469" s="28"/>
    </row>
    <row r="3470" spans="1:1" x14ac:dyDescent="0.35">
      <c r="A3470" s="28"/>
    </row>
    <row r="3471" spans="1:1" x14ac:dyDescent="0.35">
      <c r="A3471" s="28"/>
    </row>
    <row r="3472" spans="1:1" x14ac:dyDescent="0.35">
      <c r="A3472" s="28"/>
    </row>
    <row r="3473" spans="1:1" x14ac:dyDescent="0.35">
      <c r="A3473" s="28"/>
    </row>
    <row r="3474" spans="1:1" x14ac:dyDescent="0.35">
      <c r="A3474" s="28"/>
    </row>
    <row r="3475" spans="1:1" x14ac:dyDescent="0.35">
      <c r="A3475" s="28"/>
    </row>
    <row r="3476" spans="1:1" x14ac:dyDescent="0.35">
      <c r="A3476" s="28"/>
    </row>
    <row r="3477" spans="1:1" x14ac:dyDescent="0.35">
      <c r="A3477" s="28"/>
    </row>
    <row r="3478" spans="1:1" x14ac:dyDescent="0.35">
      <c r="A3478" s="28"/>
    </row>
    <row r="3479" spans="1:1" x14ac:dyDescent="0.35">
      <c r="A3479" s="28"/>
    </row>
    <row r="3480" spans="1:1" x14ac:dyDescent="0.35">
      <c r="A3480" s="28"/>
    </row>
    <row r="3481" spans="1:1" x14ac:dyDescent="0.35">
      <c r="A3481" s="28"/>
    </row>
    <row r="3482" spans="1:1" x14ac:dyDescent="0.35">
      <c r="A3482" s="28"/>
    </row>
    <row r="3483" spans="1:1" x14ac:dyDescent="0.35">
      <c r="A3483" s="28"/>
    </row>
    <row r="3484" spans="1:1" x14ac:dyDescent="0.35">
      <c r="A3484" s="28"/>
    </row>
    <row r="3485" spans="1:1" x14ac:dyDescent="0.35">
      <c r="A3485" s="28"/>
    </row>
    <row r="3486" spans="1:1" x14ac:dyDescent="0.35">
      <c r="A3486" s="28"/>
    </row>
    <row r="3487" spans="1:1" x14ac:dyDescent="0.35">
      <c r="A3487" s="28"/>
    </row>
    <row r="3488" spans="1:1" x14ac:dyDescent="0.35">
      <c r="A3488" s="28"/>
    </row>
    <row r="3489" spans="1:1" x14ac:dyDescent="0.35">
      <c r="A3489" s="28"/>
    </row>
    <row r="3490" spans="1:1" x14ac:dyDescent="0.35">
      <c r="A3490" s="28"/>
    </row>
    <row r="3491" spans="1:1" x14ac:dyDescent="0.35">
      <c r="A3491" s="28"/>
    </row>
    <row r="3492" spans="1:1" x14ac:dyDescent="0.35">
      <c r="A3492" s="28"/>
    </row>
    <row r="3493" spans="1:1" x14ac:dyDescent="0.35">
      <c r="A3493" s="28"/>
    </row>
    <row r="3494" spans="1:1" x14ac:dyDescent="0.35">
      <c r="A3494" s="28"/>
    </row>
    <row r="3495" spans="1:1" x14ac:dyDescent="0.35">
      <c r="A3495" s="28"/>
    </row>
    <row r="3496" spans="1:1" x14ac:dyDescent="0.35">
      <c r="A3496" s="28"/>
    </row>
    <row r="3497" spans="1:1" x14ac:dyDescent="0.35">
      <c r="A3497" s="28"/>
    </row>
    <row r="3498" spans="1:1" x14ac:dyDescent="0.35">
      <c r="A3498" s="28"/>
    </row>
    <row r="3499" spans="1:1" x14ac:dyDescent="0.35">
      <c r="A3499" s="28"/>
    </row>
    <row r="3500" spans="1:1" x14ac:dyDescent="0.35">
      <c r="A3500" s="28"/>
    </row>
    <row r="3501" spans="1:1" x14ac:dyDescent="0.35">
      <c r="A3501" s="28"/>
    </row>
    <row r="3502" spans="1:1" x14ac:dyDescent="0.35">
      <c r="A3502" s="28"/>
    </row>
    <row r="3503" spans="1:1" x14ac:dyDescent="0.35">
      <c r="A3503" s="28"/>
    </row>
    <row r="3504" spans="1:1" x14ac:dyDescent="0.35">
      <c r="A3504" s="28"/>
    </row>
    <row r="3505" spans="1:1" x14ac:dyDescent="0.35">
      <c r="A3505" s="28"/>
    </row>
    <row r="3506" spans="1:1" x14ac:dyDescent="0.35">
      <c r="A3506" s="28"/>
    </row>
    <row r="3507" spans="1:1" x14ac:dyDescent="0.35">
      <c r="A3507" s="28"/>
    </row>
    <row r="3508" spans="1:1" x14ac:dyDescent="0.35">
      <c r="A3508" s="28"/>
    </row>
    <row r="3509" spans="1:1" x14ac:dyDescent="0.35">
      <c r="A3509" s="28"/>
    </row>
    <row r="3510" spans="1:1" x14ac:dyDescent="0.35">
      <c r="A3510" s="28"/>
    </row>
    <row r="3511" spans="1:1" x14ac:dyDescent="0.35">
      <c r="A3511" s="28"/>
    </row>
    <row r="3512" spans="1:1" x14ac:dyDescent="0.35">
      <c r="A3512" s="28"/>
    </row>
    <row r="3513" spans="1:1" x14ac:dyDescent="0.35">
      <c r="A3513" s="28"/>
    </row>
    <row r="3514" spans="1:1" x14ac:dyDescent="0.35">
      <c r="A3514" s="28"/>
    </row>
    <row r="3515" spans="1:1" x14ac:dyDescent="0.35">
      <c r="A3515" s="28"/>
    </row>
    <row r="3516" spans="1:1" x14ac:dyDescent="0.35">
      <c r="A3516" s="28"/>
    </row>
    <row r="3517" spans="1:1" x14ac:dyDescent="0.35">
      <c r="A3517" s="28"/>
    </row>
    <row r="3518" spans="1:1" x14ac:dyDescent="0.35">
      <c r="A3518" s="28"/>
    </row>
    <row r="3519" spans="1:1" x14ac:dyDescent="0.35">
      <c r="A3519" s="28"/>
    </row>
    <row r="3520" spans="1:1" x14ac:dyDescent="0.35">
      <c r="A3520" s="28"/>
    </row>
    <row r="3521" spans="1:1" x14ac:dyDescent="0.35">
      <c r="A3521" s="28"/>
    </row>
    <row r="3522" spans="1:1" x14ac:dyDescent="0.35">
      <c r="A3522" s="28"/>
    </row>
    <row r="3523" spans="1:1" x14ac:dyDescent="0.35">
      <c r="A3523" s="28"/>
    </row>
    <row r="3524" spans="1:1" x14ac:dyDescent="0.35">
      <c r="A3524" s="28"/>
    </row>
    <row r="3525" spans="1:1" x14ac:dyDescent="0.35">
      <c r="A3525" s="28"/>
    </row>
    <row r="3526" spans="1:1" x14ac:dyDescent="0.35">
      <c r="A3526" s="28"/>
    </row>
    <row r="3527" spans="1:1" x14ac:dyDescent="0.35">
      <c r="A3527" s="28"/>
    </row>
    <row r="3528" spans="1:1" x14ac:dyDescent="0.35">
      <c r="A3528" s="28"/>
    </row>
    <row r="3529" spans="1:1" x14ac:dyDescent="0.35">
      <c r="A3529" s="28"/>
    </row>
    <row r="3530" spans="1:1" x14ac:dyDescent="0.35">
      <c r="A3530" s="28"/>
    </row>
    <row r="3531" spans="1:1" x14ac:dyDescent="0.35">
      <c r="A3531" s="28"/>
    </row>
    <row r="3532" spans="1:1" x14ac:dyDescent="0.35">
      <c r="A3532" s="28"/>
    </row>
    <row r="3533" spans="1:1" x14ac:dyDescent="0.35">
      <c r="A3533" s="28"/>
    </row>
    <row r="3534" spans="1:1" x14ac:dyDescent="0.35">
      <c r="A3534" s="28"/>
    </row>
    <row r="3535" spans="1:1" x14ac:dyDescent="0.35">
      <c r="A3535" s="28"/>
    </row>
    <row r="3536" spans="1:1" x14ac:dyDescent="0.35">
      <c r="A3536" s="28"/>
    </row>
    <row r="3537" spans="1:1" x14ac:dyDescent="0.35">
      <c r="A3537" s="28"/>
    </row>
    <row r="3538" spans="1:1" x14ac:dyDescent="0.35">
      <c r="A3538" s="28"/>
    </row>
    <row r="3539" spans="1:1" x14ac:dyDescent="0.35">
      <c r="A3539" s="28"/>
    </row>
    <row r="3540" spans="1:1" x14ac:dyDescent="0.35">
      <c r="A3540" s="28"/>
    </row>
    <row r="3541" spans="1:1" x14ac:dyDescent="0.35">
      <c r="A3541" s="28"/>
    </row>
    <row r="3542" spans="1:1" x14ac:dyDescent="0.35">
      <c r="A3542" s="28"/>
    </row>
    <row r="3543" spans="1:1" x14ac:dyDescent="0.35">
      <c r="A3543" s="28"/>
    </row>
    <row r="3544" spans="1:1" x14ac:dyDescent="0.35">
      <c r="A3544" s="28"/>
    </row>
    <row r="3545" spans="1:1" x14ac:dyDescent="0.35">
      <c r="A3545" s="28"/>
    </row>
    <row r="3546" spans="1:1" x14ac:dyDescent="0.35">
      <c r="A3546" s="28"/>
    </row>
    <row r="3547" spans="1:1" x14ac:dyDescent="0.35">
      <c r="A3547" s="28"/>
    </row>
    <row r="3548" spans="1:1" x14ac:dyDescent="0.35">
      <c r="A3548" s="28"/>
    </row>
    <row r="3549" spans="1:1" x14ac:dyDescent="0.35">
      <c r="A3549" s="28"/>
    </row>
    <row r="3550" spans="1:1" x14ac:dyDescent="0.35">
      <c r="A3550" s="28"/>
    </row>
    <row r="3551" spans="1:1" x14ac:dyDescent="0.35">
      <c r="A3551" s="28"/>
    </row>
    <row r="3552" spans="1:1" x14ac:dyDescent="0.35">
      <c r="A3552" s="28"/>
    </row>
    <row r="3553" spans="1:1" x14ac:dyDescent="0.35">
      <c r="A3553" s="28"/>
    </row>
    <row r="3554" spans="1:1" x14ac:dyDescent="0.35">
      <c r="A3554" s="28"/>
    </row>
    <row r="3555" spans="1:1" x14ac:dyDescent="0.35">
      <c r="A3555" s="28"/>
    </row>
    <row r="3556" spans="1:1" x14ac:dyDescent="0.35">
      <c r="A3556" s="28"/>
    </row>
    <row r="3557" spans="1:1" x14ac:dyDescent="0.35">
      <c r="A3557" s="28"/>
    </row>
    <row r="3558" spans="1:1" x14ac:dyDescent="0.35">
      <c r="A3558" s="28"/>
    </row>
    <row r="3559" spans="1:1" x14ac:dyDescent="0.35">
      <c r="A3559" s="28"/>
    </row>
    <row r="3560" spans="1:1" x14ac:dyDescent="0.35">
      <c r="A3560" s="28"/>
    </row>
    <row r="3561" spans="1:1" x14ac:dyDescent="0.35">
      <c r="A3561" s="28"/>
    </row>
    <row r="3562" spans="1:1" x14ac:dyDescent="0.35">
      <c r="A3562" s="28"/>
    </row>
    <row r="3563" spans="1:1" x14ac:dyDescent="0.35">
      <c r="A3563" s="28"/>
    </row>
    <row r="3564" spans="1:1" x14ac:dyDescent="0.35">
      <c r="A3564" s="28"/>
    </row>
    <row r="3565" spans="1:1" x14ac:dyDescent="0.35">
      <c r="A3565" s="28"/>
    </row>
    <row r="3566" spans="1:1" x14ac:dyDescent="0.35">
      <c r="A3566" s="28"/>
    </row>
    <row r="3567" spans="1:1" x14ac:dyDescent="0.35">
      <c r="A3567" s="28"/>
    </row>
    <row r="3568" spans="1:1" x14ac:dyDescent="0.35">
      <c r="A3568" s="28"/>
    </row>
    <row r="3569" spans="1:1" x14ac:dyDescent="0.35">
      <c r="A3569" s="28"/>
    </row>
    <row r="3570" spans="1:1" x14ac:dyDescent="0.35">
      <c r="A3570" s="28"/>
    </row>
    <row r="3571" spans="1:1" x14ac:dyDescent="0.35">
      <c r="A3571" s="28"/>
    </row>
    <row r="3572" spans="1:1" x14ac:dyDescent="0.35">
      <c r="A3572" s="28"/>
    </row>
    <row r="3573" spans="1:1" x14ac:dyDescent="0.35">
      <c r="A3573" s="28"/>
    </row>
    <row r="3574" spans="1:1" x14ac:dyDescent="0.35">
      <c r="A3574" s="28"/>
    </row>
    <row r="3575" spans="1:1" x14ac:dyDescent="0.35">
      <c r="A3575" s="28"/>
    </row>
    <row r="3576" spans="1:1" x14ac:dyDescent="0.35">
      <c r="A3576" s="28"/>
    </row>
    <row r="3577" spans="1:1" x14ac:dyDescent="0.35">
      <c r="A3577" s="28"/>
    </row>
    <row r="3578" spans="1:1" x14ac:dyDescent="0.35">
      <c r="A3578" s="28"/>
    </row>
    <row r="3579" spans="1:1" x14ac:dyDescent="0.35">
      <c r="A3579" s="28"/>
    </row>
    <row r="3580" spans="1:1" x14ac:dyDescent="0.35">
      <c r="A3580" s="28"/>
    </row>
    <row r="3581" spans="1:1" x14ac:dyDescent="0.35">
      <c r="A3581" s="28"/>
    </row>
    <row r="3582" spans="1:1" x14ac:dyDescent="0.35">
      <c r="A3582" s="28"/>
    </row>
    <row r="3583" spans="1:1" x14ac:dyDescent="0.35">
      <c r="A3583" s="28"/>
    </row>
    <row r="3584" spans="1:1" x14ac:dyDescent="0.35">
      <c r="A3584" s="28"/>
    </row>
    <row r="3585" spans="1:1" x14ac:dyDescent="0.35">
      <c r="A3585" s="28"/>
    </row>
    <row r="3586" spans="1:1" x14ac:dyDescent="0.35">
      <c r="A3586" s="28"/>
    </row>
    <row r="3587" spans="1:1" x14ac:dyDescent="0.35">
      <c r="A3587" s="28"/>
    </row>
    <row r="3588" spans="1:1" x14ac:dyDescent="0.35">
      <c r="A3588" s="28"/>
    </row>
    <row r="3589" spans="1:1" x14ac:dyDescent="0.35">
      <c r="A3589" s="28"/>
    </row>
    <row r="3590" spans="1:1" x14ac:dyDescent="0.35">
      <c r="A3590" s="28"/>
    </row>
    <row r="3591" spans="1:1" x14ac:dyDescent="0.35">
      <c r="A3591" s="28"/>
    </row>
    <row r="3592" spans="1:1" x14ac:dyDescent="0.35">
      <c r="A3592" s="28"/>
    </row>
    <row r="3593" spans="1:1" x14ac:dyDescent="0.35">
      <c r="A3593" s="28"/>
    </row>
    <row r="3594" spans="1:1" x14ac:dyDescent="0.35">
      <c r="A3594" s="28"/>
    </row>
    <row r="3595" spans="1:1" x14ac:dyDescent="0.35">
      <c r="A3595" s="28"/>
    </row>
    <row r="3596" spans="1:1" x14ac:dyDescent="0.35">
      <c r="A3596" s="28"/>
    </row>
    <row r="3597" spans="1:1" x14ac:dyDescent="0.35">
      <c r="A3597" s="28"/>
    </row>
    <row r="3598" spans="1:1" x14ac:dyDescent="0.35">
      <c r="A3598" s="28"/>
    </row>
    <row r="3599" spans="1:1" x14ac:dyDescent="0.35">
      <c r="A3599" s="28"/>
    </row>
    <row r="3600" spans="1:1" x14ac:dyDescent="0.35">
      <c r="A3600" s="28"/>
    </row>
    <row r="3601" spans="1:1" x14ac:dyDescent="0.35">
      <c r="A3601" s="28"/>
    </row>
    <row r="3602" spans="1:1" x14ac:dyDescent="0.35">
      <c r="A3602" s="28"/>
    </row>
    <row r="3603" spans="1:1" x14ac:dyDescent="0.35">
      <c r="A3603" s="28"/>
    </row>
    <row r="3604" spans="1:1" x14ac:dyDescent="0.35">
      <c r="A3604" s="28"/>
    </row>
    <row r="3605" spans="1:1" x14ac:dyDescent="0.35">
      <c r="A3605" s="28"/>
    </row>
    <row r="3606" spans="1:1" x14ac:dyDescent="0.35">
      <c r="A3606" s="28"/>
    </row>
    <row r="3607" spans="1:1" x14ac:dyDescent="0.35">
      <c r="A3607" s="28"/>
    </row>
    <row r="3608" spans="1:1" x14ac:dyDescent="0.35">
      <c r="A3608" s="28"/>
    </row>
    <row r="3609" spans="1:1" x14ac:dyDescent="0.35">
      <c r="A3609" s="28"/>
    </row>
    <row r="3610" spans="1:1" x14ac:dyDescent="0.35">
      <c r="A3610" s="28"/>
    </row>
    <row r="3611" spans="1:1" x14ac:dyDescent="0.35">
      <c r="A3611" s="28"/>
    </row>
    <row r="3612" spans="1:1" x14ac:dyDescent="0.35">
      <c r="A3612" s="28"/>
    </row>
    <row r="3613" spans="1:1" x14ac:dyDescent="0.35">
      <c r="A3613" s="28"/>
    </row>
    <row r="3614" spans="1:1" x14ac:dyDescent="0.35">
      <c r="A3614" s="28"/>
    </row>
    <row r="3615" spans="1:1" x14ac:dyDescent="0.35">
      <c r="A3615" s="28"/>
    </row>
    <row r="3616" spans="1:1" x14ac:dyDescent="0.35">
      <c r="A3616" s="28"/>
    </row>
    <row r="3617" spans="1:1" x14ac:dyDescent="0.35">
      <c r="A3617" s="28"/>
    </row>
    <row r="3618" spans="1:1" x14ac:dyDescent="0.35">
      <c r="A3618" s="28"/>
    </row>
    <row r="3619" spans="1:1" x14ac:dyDescent="0.35">
      <c r="A3619" s="28"/>
    </row>
    <row r="3620" spans="1:1" x14ac:dyDescent="0.35">
      <c r="A3620" s="28"/>
    </row>
    <row r="3621" spans="1:1" x14ac:dyDescent="0.35">
      <c r="A3621" s="28"/>
    </row>
    <row r="3622" spans="1:1" x14ac:dyDescent="0.35">
      <c r="A3622" s="28"/>
    </row>
    <row r="3623" spans="1:1" x14ac:dyDescent="0.35">
      <c r="A3623" s="28"/>
    </row>
    <row r="3624" spans="1:1" x14ac:dyDescent="0.35">
      <c r="A3624" s="28"/>
    </row>
    <row r="3625" spans="1:1" x14ac:dyDescent="0.35">
      <c r="A3625" s="28"/>
    </row>
    <row r="3626" spans="1:1" x14ac:dyDescent="0.35">
      <c r="A3626" s="28"/>
    </row>
    <row r="3627" spans="1:1" x14ac:dyDescent="0.35">
      <c r="A3627" s="28"/>
    </row>
    <row r="3628" spans="1:1" x14ac:dyDescent="0.35">
      <c r="A3628" s="28"/>
    </row>
    <row r="3629" spans="1:1" x14ac:dyDescent="0.35">
      <c r="A3629" s="28"/>
    </row>
    <row r="3630" spans="1:1" x14ac:dyDescent="0.35">
      <c r="A3630" s="28"/>
    </row>
    <row r="3631" spans="1:1" x14ac:dyDescent="0.35">
      <c r="A3631" s="28"/>
    </row>
    <row r="3632" spans="1:1" x14ac:dyDescent="0.35">
      <c r="A3632" s="28"/>
    </row>
    <row r="3633" spans="1:1" x14ac:dyDescent="0.35">
      <c r="A3633" s="28"/>
    </row>
    <row r="3634" spans="1:1" x14ac:dyDescent="0.35">
      <c r="A3634" s="28"/>
    </row>
    <row r="3635" spans="1:1" x14ac:dyDescent="0.35">
      <c r="A3635" s="28"/>
    </row>
    <row r="3636" spans="1:1" x14ac:dyDescent="0.35">
      <c r="A3636" s="28"/>
    </row>
    <row r="3637" spans="1:1" x14ac:dyDescent="0.35">
      <c r="A3637" s="28"/>
    </row>
    <row r="3638" spans="1:1" x14ac:dyDescent="0.35">
      <c r="A3638" s="28"/>
    </row>
    <row r="3639" spans="1:1" x14ac:dyDescent="0.35">
      <c r="A3639" s="28"/>
    </row>
    <row r="3640" spans="1:1" x14ac:dyDescent="0.35">
      <c r="A3640" s="28"/>
    </row>
    <row r="3641" spans="1:1" x14ac:dyDescent="0.35">
      <c r="A3641" s="28"/>
    </row>
    <row r="3642" spans="1:1" x14ac:dyDescent="0.35">
      <c r="A3642" s="28"/>
    </row>
    <row r="3643" spans="1:1" x14ac:dyDescent="0.35">
      <c r="A3643" s="28"/>
    </row>
    <row r="3644" spans="1:1" x14ac:dyDescent="0.35">
      <c r="A3644" s="28"/>
    </row>
    <row r="3645" spans="1:1" x14ac:dyDescent="0.35">
      <c r="A3645" s="28"/>
    </row>
    <row r="3646" spans="1:1" x14ac:dyDescent="0.35">
      <c r="A3646" s="28"/>
    </row>
    <row r="3647" spans="1:1" x14ac:dyDescent="0.35">
      <c r="A3647" s="28"/>
    </row>
    <row r="3648" spans="1:1" x14ac:dyDescent="0.35">
      <c r="A3648" s="28"/>
    </row>
    <row r="3649" spans="1:1" x14ac:dyDescent="0.35">
      <c r="A3649" s="28"/>
    </row>
    <row r="3650" spans="1:1" x14ac:dyDescent="0.35">
      <c r="A3650" s="28"/>
    </row>
    <row r="3651" spans="1:1" x14ac:dyDescent="0.35">
      <c r="A3651" s="28"/>
    </row>
    <row r="3652" spans="1:1" x14ac:dyDescent="0.35">
      <c r="A3652" s="28"/>
    </row>
    <row r="3653" spans="1:1" x14ac:dyDescent="0.35">
      <c r="A3653" s="28"/>
    </row>
    <row r="3654" spans="1:1" x14ac:dyDescent="0.35">
      <c r="A3654" s="28"/>
    </row>
    <row r="3655" spans="1:1" x14ac:dyDescent="0.35">
      <c r="A3655" s="28"/>
    </row>
    <row r="3656" spans="1:1" x14ac:dyDescent="0.35">
      <c r="A3656" s="28"/>
    </row>
    <row r="3657" spans="1:1" x14ac:dyDescent="0.35">
      <c r="A3657" s="28"/>
    </row>
    <row r="3658" spans="1:1" x14ac:dyDescent="0.35">
      <c r="A3658" s="28"/>
    </row>
    <row r="3659" spans="1:1" x14ac:dyDescent="0.35">
      <c r="A3659" s="28"/>
    </row>
    <row r="3660" spans="1:1" x14ac:dyDescent="0.35">
      <c r="A3660" s="28"/>
    </row>
    <row r="3661" spans="1:1" x14ac:dyDescent="0.35">
      <c r="A3661" s="28"/>
    </row>
    <row r="3662" spans="1:1" x14ac:dyDescent="0.35">
      <c r="A3662" s="28"/>
    </row>
    <row r="3663" spans="1:1" x14ac:dyDescent="0.35">
      <c r="A3663" s="28"/>
    </row>
    <row r="3664" spans="1:1" x14ac:dyDescent="0.35">
      <c r="A3664" s="28"/>
    </row>
    <row r="3665" spans="1:1" x14ac:dyDescent="0.35">
      <c r="A3665" s="28"/>
    </row>
    <row r="3666" spans="1:1" x14ac:dyDescent="0.35">
      <c r="A3666" s="28"/>
    </row>
    <row r="3667" spans="1:1" x14ac:dyDescent="0.35">
      <c r="A3667" s="28"/>
    </row>
    <row r="3668" spans="1:1" x14ac:dyDescent="0.35">
      <c r="A3668" s="28"/>
    </row>
    <row r="3669" spans="1:1" x14ac:dyDescent="0.35">
      <c r="A3669" s="28"/>
    </row>
    <row r="3670" spans="1:1" x14ac:dyDescent="0.35">
      <c r="A3670" s="28"/>
    </row>
    <row r="3671" spans="1:1" x14ac:dyDescent="0.35">
      <c r="A3671" s="28"/>
    </row>
    <row r="3672" spans="1:1" x14ac:dyDescent="0.35">
      <c r="A3672" s="28"/>
    </row>
    <row r="3673" spans="1:1" x14ac:dyDescent="0.35">
      <c r="A3673" s="28"/>
    </row>
    <row r="3674" spans="1:1" x14ac:dyDescent="0.35">
      <c r="A3674" s="28"/>
    </row>
    <row r="3675" spans="1:1" x14ac:dyDescent="0.35">
      <c r="A3675" s="28"/>
    </row>
    <row r="3676" spans="1:1" x14ac:dyDescent="0.35">
      <c r="A3676" s="28"/>
    </row>
    <row r="3677" spans="1:1" x14ac:dyDescent="0.35">
      <c r="A3677" s="28"/>
    </row>
    <row r="3678" spans="1:1" x14ac:dyDescent="0.35">
      <c r="A3678" s="28"/>
    </row>
    <row r="3679" spans="1:1" x14ac:dyDescent="0.35">
      <c r="A3679" s="28"/>
    </row>
    <row r="3680" spans="1:1" x14ac:dyDescent="0.35">
      <c r="A3680" s="28"/>
    </row>
    <row r="3681" spans="1:1" x14ac:dyDescent="0.35">
      <c r="A3681" s="28"/>
    </row>
    <row r="3682" spans="1:1" x14ac:dyDescent="0.35">
      <c r="A3682" s="28"/>
    </row>
    <row r="3683" spans="1:1" x14ac:dyDescent="0.35">
      <c r="A3683" s="28"/>
    </row>
    <row r="3684" spans="1:1" x14ac:dyDescent="0.35">
      <c r="A3684" s="28"/>
    </row>
    <row r="3685" spans="1:1" x14ac:dyDescent="0.35">
      <c r="A3685" s="28"/>
    </row>
    <row r="3686" spans="1:1" x14ac:dyDescent="0.35">
      <c r="A3686" s="28"/>
    </row>
    <row r="3687" spans="1:1" x14ac:dyDescent="0.35">
      <c r="A3687" s="28"/>
    </row>
    <row r="3688" spans="1:1" x14ac:dyDescent="0.35">
      <c r="A3688" s="28"/>
    </row>
    <row r="3689" spans="1:1" x14ac:dyDescent="0.35">
      <c r="A3689" s="28"/>
    </row>
    <row r="3690" spans="1:1" x14ac:dyDescent="0.35">
      <c r="A3690" s="28"/>
    </row>
    <row r="3691" spans="1:1" x14ac:dyDescent="0.35">
      <c r="A3691" s="28"/>
    </row>
    <row r="3692" spans="1:1" x14ac:dyDescent="0.35">
      <c r="A3692" s="28"/>
    </row>
    <row r="3693" spans="1:1" x14ac:dyDescent="0.35">
      <c r="A3693" s="28"/>
    </row>
    <row r="3694" spans="1:1" x14ac:dyDescent="0.35">
      <c r="A3694" s="28"/>
    </row>
    <row r="3695" spans="1:1" x14ac:dyDescent="0.35">
      <c r="A3695" s="28"/>
    </row>
    <row r="3696" spans="1:1" x14ac:dyDescent="0.35">
      <c r="A3696" s="28"/>
    </row>
    <row r="3697" spans="1:1" x14ac:dyDescent="0.35">
      <c r="A3697" s="28"/>
    </row>
    <row r="3698" spans="1:1" x14ac:dyDescent="0.35">
      <c r="A3698" s="28"/>
    </row>
    <row r="3699" spans="1:1" x14ac:dyDescent="0.35">
      <c r="A3699" s="28"/>
    </row>
    <row r="3700" spans="1:1" x14ac:dyDescent="0.35">
      <c r="A3700" s="28"/>
    </row>
    <row r="3701" spans="1:1" x14ac:dyDescent="0.35">
      <c r="A3701" s="28"/>
    </row>
    <row r="3702" spans="1:1" x14ac:dyDescent="0.35">
      <c r="A3702" s="28"/>
    </row>
    <row r="3703" spans="1:1" x14ac:dyDescent="0.35">
      <c r="A3703" s="28"/>
    </row>
    <row r="3704" spans="1:1" x14ac:dyDescent="0.35">
      <c r="A3704" s="28"/>
    </row>
    <row r="3705" spans="1:1" x14ac:dyDescent="0.35">
      <c r="A3705" s="28"/>
    </row>
    <row r="3706" spans="1:1" x14ac:dyDescent="0.35">
      <c r="A3706" s="28"/>
    </row>
    <row r="3707" spans="1:1" x14ac:dyDescent="0.35">
      <c r="A3707" s="28"/>
    </row>
    <row r="3708" spans="1:1" x14ac:dyDescent="0.35">
      <c r="A3708" s="28"/>
    </row>
    <row r="3709" spans="1:1" x14ac:dyDescent="0.35">
      <c r="A3709" s="28"/>
    </row>
    <row r="3710" spans="1:1" x14ac:dyDescent="0.35">
      <c r="A3710" s="28"/>
    </row>
    <row r="3711" spans="1:1" x14ac:dyDescent="0.35">
      <c r="A3711" s="28"/>
    </row>
    <row r="3712" spans="1:1" x14ac:dyDescent="0.35">
      <c r="A3712" s="28"/>
    </row>
    <row r="3713" spans="1:1" x14ac:dyDescent="0.35">
      <c r="A3713" s="28"/>
    </row>
    <row r="3714" spans="1:1" x14ac:dyDescent="0.35">
      <c r="A3714" s="28"/>
    </row>
    <row r="3715" spans="1:1" x14ac:dyDescent="0.35">
      <c r="A3715" s="28"/>
    </row>
    <row r="3716" spans="1:1" x14ac:dyDescent="0.35">
      <c r="A3716" s="28"/>
    </row>
    <row r="3717" spans="1:1" x14ac:dyDescent="0.35">
      <c r="A3717" s="28"/>
    </row>
    <row r="3718" spans="1:1" x14ac:dyDescent="0.35">
      <c r="A3718" s="28"/>
    </row>
    <row r="3719" spans="1:1" x14ac:dyDescent="0.35">
      <c r="A3719" s="28"/>
    </row>
    <row r="3720" spans="1:1" x14ac:dyDescent="0.35">
      <c r="A3720" s="28"/>
    </row>
    <row r="3721" spans="1:1" x14ac:dyDescent="0.35">
      <c r="A3721" s="28"/>
    </row>
    <row r="3722" spans="1:1" x14ac:dyDescent="0.35">
      <c r="A3722" s="28"/>
    </row>
    <row r="3723" spans="1:1" x14ac:dyDescent="0.35">
      <c r="A3723" s="28"/>
    </row>
    <row r="3724" spans="1:1" x14ac:dyDescent="0.35">
      <c r="A3724" s="28"/>
    </row>
    <row r="3725" spans="1:1" x14ac:dyDescent="0.35">
      <c r="A3725" s="28"/>
    </row>
    <row r="3726" spans="1:1" x14ac:dyDescent="0.35">
      <c r="A3726" s="28"/>
    </row>
    <row r="3727" spans="1:1" x14ac:dyDescent="0.35">
      <c r="A3727" s="28"/>
    </row>
    <row r="3728" spans="1:1" x14ac:dyDescent="0.35">
      <c r="A3728" s="28"/>
    </row>
    <row r="3729" spans="1:1" x14ac:dyDescent="0.35">
      <c r="A3729" s="28"/>
    </row>
    <row r="3730" spans="1:1" x14ac:dyDescent="0.35">
      <c r="A3730" s="28"/>
    </row>
    <row r="3731" spans="1:1" x14ac:dyDescent="0.35">
      <c r="A3731" s="28"/>
    </row>
    <row r="3732" spans="1:1" x14ac:dyDescent="0.35">
      <c r="A3732" s="28"/>
    </row>
    <row r="3733" spans="1:1" x14ac:dyDescent="0.35">
      <c r="A3733" s="28"/>
    </row>
    <row r="3734" spans="1:1" x14ac:dyDescent="0.35">
      <c r="A3734" s="28"/>
    </row>
    <row r="3735" spans="1:1" x14ac:dyDescent="0.35">
      <c r="A3735" s="28"/>
    </row>
    <row r="3736" spans="1:1" x14ac:dyDescent="0.35">
      <c r="A3736" s="28"/>
    </row>
    <row r="3737" spans="1:1" x14ac:dyDescent="0.35">
      <c r="A3737" s="28"/>
    </row>
    <row r="3738" spans="1:1" x14ac:dyDescent="0.35">
      <c r="A3738" s="28"/>
    </row>
    <row r="3739" spans="1:1" x14ac:dyDescent="0.35">
      <c r="A3739" s="28"/>
    </row>
    <row r="3740" spans="1:1" x14ac:dyDescent="0.35">
      <c r="A3740" s="28"/>
    </row>
    <row r="3741" spans="1:1" x14ac:dyDescent="0.35">
      <c r="A3741" s="28"/>
    </row>
    <row r="3742" spans="1:1" x14ac:dyDescent="0.35">
      <c r="A3742" s="28"/>
    </row>
    <row r="3743" spans="1:1" x14ac:dyDescent="0.35">
      <c r="A3743" s="28"/>
    </row>
    <row r="3744" spans="1:1" x14ac:dyDescent="0.35">
      <c r="A3744" s="28"/>
    </row>
    <row r="3745" spans="1:1" x14ac:dyDescent="0.35">
      <c r="A3745" s="28"/>
    </row>
    <row r="3746" spans="1:1" x14ac:dyDescent="0.35">
      <c r="A3746" s="28"/>
    </row>
    <row r="3747" spans="1:1" x14ac:dyDescent="0.35">
      <c r="A3747" s="28"/>
    </row>
    <row r="3748" spans="1:1" x14ac:dyDescent="0.35">
      <c r="A3748" s="28"/>
    </row>
    <row r="3749" spans="1:1" x14ac:dyDescent="0.35">
      <c r="A3749" s="28"/>
    </row>
    <row r="3750" spans="1:1" x14ac:dyDescent="0.35">
      <c r="A3750" s="28"/>
    </row>
    <row r="3751" spans="1:1" x14ac:dyDescent="0.35">
      <c r="A3751" s="28"/>
    </row>
    <row r="3752" spans="1:1" x14ac:dyDescent="0.35">
      <c r="A3752" s="28"/>
    </row>
    <row r="3753" spans="1:1" x14ac:dyDescent="0.35">
      <c r="A3753" s="28"/>
    </row>
    <row r="3754" spans="1:1" x14ac:dyDescent="0.35">
      <c r="A3754" s="28"/>
    </row>
    <row r="3755" spans="1:1" x14ac:dyDescent="0.35">
      <c r="A3755" s="28"/>
    </row>
    <row r="3756" spans="1:1" x14ac:dyDescent="0.35">
      <c r="A3756" s="28"/>
    </row>
    <row r="3757" spans="1:1" x14ac:dyDescent="0.35">
      <c r="A3757" s="28"/>
    </row>
    <row r="3758" spans="1:1" x14ac:dyDescent="0.35">
      <c r="A3758" s="28"/>
    </row>
    <row r="3759" spans="1:1" x14ac:dyDescent="0.35">
      <c r="A3759" s="28"/>
    </row>
    <row r="3760" spans="1:1" x14ac:dyDescent="0.35">
      <c r="A3760" s="28"/>
    </row>
    <row r="3761" spans="1:1" x14ac:dyDescent="0.35">
      <c r="A3761" s="28"/>
    </row>
    <row r="3762" spans="1:1" x14ac:dyDescent="0.35">
      <c r="A3762" s="28"/>
    </row>
    <row r="3763" spans="1:1" x14ac:dyDescent="0.35">
      <c r="A3763" s="28"/>
    </row>
    <row r="3764" spans="1:1" x14ac:dyDescent="0.35">
      <c r="A3764" s="28"/>
    </row>
    <row r="3765" spans="1:1" x14ac:dyDescent="0.35">
      <c r="A3765" s="28"/>
    </row>
    <row r="3766" spans="1:1" x14ac:dyDescent="0.35">
      <c r="A3766" s="28"/>
    </row>
    <row r="3767" spans="1:1" x14ac:dyDescent="0.35">
      <c r="A3767" s="28"/>
    </row>
    <row r="3768" spans="1:1" x14ac:dyDescent="0.35">
      <c r="A3768" s="28"/>
    </row>
    <row r="3769" spans="1:1" x14ac:dyDescent="0.35">
      <c r="A3769" s="28"/>
    </row>
    <row r="3770" spans="1:1" x14ac:dyDescent="0.35">
      <c r="A3770" s="28"/>
    </row>
    <row r="3771" spans="1:1" x14ac:dyDescent="0.35">
      <c r="A3771" s="28"/>
    </row>
    <row r="3772" spans="1:1" x14ac:dyDescent="0.35">
      <c r="A3772" s="28"/>
    </row>
    <row r="3773" spans="1:1" x14ac:dyDescent="0.35">
      <c r="A3773" s="28"/>
    </row>
    <row r="3774" spans="1:1" x14ac:dyDescent="0.35">
      <c r="A3774" s="28"/>
    </row>
    <row r="3775" spans="1:1" x14ac:dyDescent="0.35">
      <c r="A3775" s="28"/>
    </row>
    <row r="3776" spans="1:1" x14ac:dyDescent="0.35">
      <c r="A3776" s="28"/>
    </row>
    <row r="3777" spans="1:1" x14ac:dyDescent="0.35">
      <c r="A3777" s="28"/>
    </row>
    <row r="3778" spans="1:1" x14ac:dyDescent="0.35">
      <c r="A3778" s="28"/>
    </row>
    <row r="3779" spans="1:1" x14ac:dyDescent="0.35">
      <c r="A3779" s="28"/>
    </row>
    <row r="3780" spans="1:1" x14ac:dyDescent="0.35">
      <c r="A3780" s="28"/>
    </row>
    <row r="3781" spans="1:1" x14ac:dyDescent="0.35">
      <c r="A3781" s="28"/>
    </row>
    <row r="3782" spans="1:1" x14ac:dyDescent="0.35">
      <c r="A3782" s="28"/>
    </row>
    <row r="3783" spans="1:1" x14ac:dyDescent="0.35">
      <c r="A3783" s="28"/>
    </row>
    <row r="3784" spans="1:1" x14ac:dyDescent="0.35">
      <c r="A3784" s="28"/>
    </row>
    <row r="3785" spans="1:1" x14ac:dyDescent="0.35">
      <c r="A3785" s="28"/>
    </row>
    <row r="3786" spans="1:1" x14ac:dyDescent="0.35">
      <c r="A3786" s="28"/>
    </row>
    <row r="3787" spans="1:1" x14ac:dyDescent="0.35">
      <c r="A3787" s="28"/>
    </row>
    <row r="3788" spans="1:1" x14ac:dyDescent="0.35">
      <c r="A3788" s="28"/>
    </row>
    <row r="3789" spans="1:1" x14ac:dyDescent="0.35">
      <c r="A3789" s="28"/>
    </row>
    <row r="3790" spans="1:1" x14ac:dyDescent="0.35">
      <c r="A3790" s="28"/>
    </row>
    <row r="3791" spans="1:1" x14ac:dyDescent="0.35">
      <c r="A3791" s="28"/>
    </row>
    <row r="3792" spans="1:1" x14ac:dyDescent="0.35">
      <c r="A3792" s="28"/>
    </row>
    <row r="3793" spans="1:1" x14ac:dyDescent="0.35">
      <c r="A3793" s="28"/>
    </row>
    <row r="3794" spans="1:1" x14ac:dyDescent="0.35">
      <c r="A3794" s="28"/>
    </row>
    <row r="3795" spans="1:1" x14ac:dyDescent="0.35">
      <c r="A3795" s="28"/>
    </row>
    <row r="3796" spans="1:1" x14ac:dyDescent="0.35">
      <c r="A3796" s="28"/>
    </row>
    <row r="3797" spans="1:1" x14ac:dyDescent="0.35">
      <c r="A3797" s="28"/>
    </row>
    <row r="3798" spans="1:1" x14ac:dyDescent="0.35">
      <c r="A3798" s="28"/>
    </row>
    <row r="3799" spans="1:1" x14ac:dyDescent="0.35">
      <c r="A3799" s="28"/>
    </row>
    <row r="3800" spans="1:1" x14ac:dyDescent="0.35">
      <c r="A3800" s="28"/>
    </row>
    <row r="3801" spans="1:1" x14ac:dyDescent="0.35">
      <c r="A3801" s="28"/>
    </row>
    <row r="3802" spans="1:1" x14ac:dyDescent="0.35">
      <c r="A3802" s="28"/>
    </row>
    <row r="3803" spans="1:1" x14ac:dyDescent="0.35">
      <c r="A3803" s="28"/>
    </row>
    <row r="3804" spans="1:1" x14ac:dyDescent="0.35">
      <c r="A3804" s="28"/>
    </row>
    <row r="3805" spans="1:1" x14ac:dyDescent="0.35">
      <c r="A3805" s="28"/>
    </row>
    <row r="3806" spans="1:1" x14ac:dyDescent="0.35">
      <c r="A3806" s="28"/>
    </row>
    <row r="3807" spans="1:1" x14ac:dyDescent="0.35">
      <c r="A3807" s="28"/>
    </row>
    <row r="3808" spans="1:1" x14ac:dyDescent="0.35">
      <c r="A3808" s="28"/>
    </row>
    <row r="3809" spans="1:1" x14ac:dyDescent="0.35">
      <c r="A3809" s="28"/>
    </row>
    <row r="3810" spans="1:1" x14ac:dyDescent="0.35">
      <c r="A3810" s="28"/>
    </row>
    <row r="3811" spans="1:1" x14ac:dyDescent="0.35">
      <c r="A3811" s="28"/>
    </row>
    <row r="3812" spans="1:1" x14ac:dyDescent="0.35">
      <c r="A3812" s="28"/>
    </row>
    <row r="3813" spans="1:1" x14ac:dyDescent="0.35">
      <c r="A3813" s="28"/>
    </row>
    <row r="3814" spans="1:1" x14ac:dyDescent="0.35">
      <c r="A3814" s="28"/>
    </row>
    <row r="3815" spans="1:1" x14ac:dyDescent="0.35">
      <c r="A3815" s="28"/>
    </row>
    <row r="3816" spans="1:1" x14ac:dyDescent="0.35">
      <c r="A3816" s="28"/>
    </row>
    <row r="3817" spans="1:1" x14ac:dyDescent="0.35">
      <c r="A3817" s="28"/>
    </row>
    <row r="3818" spans="1:1" x14ac:dyDescent="0.35">
      <c r="A3818" s="28"/>
    </row>
    <row r="3819" spans="1:1" x14ac:dyDescent="0.35">
      <c r="A3819" s="28"/>
    </row>
    <row r="3820" spans="1:1" x14ac:dyDescent="0.35">
      <c r="A3820" s="28"/>
    </row>
    <row r="3821" spans="1:1" x14ac:dyDescent="0.35">
      <c r="A3821" s="28"/>
    </row>
    <row r="3822" spans="1:1" x14ac:dyDescent="0.35">
      <c r="A3822" s="28"/>
    </row>
    <row r="3823" spans="1:1" x14ac:dyDescent="0.35">
      <c r="A3823" s="28"/>
    </row>
    <row r="3824" spans="1:1" x14ac:dyDescent="0.35">
      <c r="A3824" s="28"/>
    </row>
    <row r="3825" spans="1:1" x14ac:dyDescent="0.35">
      <c r="A3825" s="28"/>
    </row>
    <row r="3826" spans="1:1" x14ac:dyDescent="0.35">
      <c r="A3826" s="28"/>
    </row>
    <row r="3827" spans="1:1" x14ac:dyDescent="0.35">
      <c r="A3827" s="28"/>
    </row>
    <row r="3828" spans="1:1" x14ac:dyDescent="0.35">
      <c r="A3828" s="28"/>
    </row>
    <row r="3829" spans="1:1" x14ac:dyDescent="0.35">
      <c r="A3829" s="28"/>
    </row>
    <row r="3830" spans="1:1" x14ac:dyDescent="0.35">
      <c r="A3830" s="28"/>
    </row>
    <row r="3831" spans="1:1" x14ac:dyDescent="0.35">
      <c r="A3831" s="28"/>
    </row>
    <row r="3832" spans="1:1" x14ac:dyDescent="0.35">
      <c r="A3832" s="28"/>
    </row>
    <row r="3833" spans="1:1" x14ac:dyDescent="0.35">
      <c r="A3833" s="28"/>
    </row>
    <row r="3834" spans="1:1" x14ac:dyDescent="0.35">
      <c r="A3834" s="28"/>
    </row>
    <row r="3835" spans="1:1" x14ac:dyDescent="0.35">
      <c r="A3835" s="28"/>
    </row>
    <row r="3836" spans="1:1" x14ac:dyDescent="0.35">
      <c r="A3836" s="28"/>
    </row>
    <row r="3837" spans="1:1" x14ac:dyDescent="0.35">
      <c r="A3837" s="28"/>
    </row>
    <row r="3838" spans="1:1" x14ac:dyDescent="0.35">
      <c r="A3838" s="28"/>
    </row>
    <row r="3839" spans="1:1" x14ac:dyDescent="0.35">
      <c r="A3839" s="28"/>
    </row>
    <row r="3840" spans="1:1" x14ac:dyDescent="0.35">
      <c r="A3840" s="28"/>
    </row>
    <row r="3841" spans="1:1" x14ac:dyDescent="0.35">
      <c r="A3841" s="28"/>
    </row>
    <row r="3842" spans="1:1" x14ac:dyDescent="0.35">
      <c r="A3842" s="28"/>
    </row>
    <row r="3843" spans="1:1" x14ac:dyDescent="0.35">
      <c r="A3843" s="28"/>
    </row>
    <row r="3844" spans="1:1" x14ac:dyDescent="0.35">
      <c r="A3844" s="28"/>
    </row>
    <row r="3845" spans="1:1" x14ac:dyDescent="0.35">
      <c r="A3845" s="28"/>
    </row>
    <row r="3846" spans="1:1" x14ac:dyDescent="0.35">
      <c r="A3846" s="28"/>
    </row>
    <row r="3847" spans="1:1" x14ac:dyDescent="0.35">
      <c r="A3847" s="28"/>
    </row>
    <row r="3848" spans="1:1" x14ac:dyDescent="0.35">
      <c r="A3848" s="28"/>
    </row>
    <row r="3849" spans="1:1" x14ac:dyDescent="0.35">
      <c r="A3849" s="28"/>
    </row>
    <row r="3850" spans="1:1" x14ac:dyDescent="0.35">
      <c r="A3850" s="28"/>
    </row>
    <row r="3851" spans="1:1" x14ac:dyDescent="0.35">
      <c r="A3851" s="28"/>
    </row>
    <row r="3852" spans="1:1" x14ac:dyDescent="0.35">
      <c r="A3852" s="28"/>
    </row>
    <row r="3853" spans="1:1" x14ac:dyDescent="0.35">
      <c r="A3853" s="28"/>
    </row>
    <row r="3854" spans="1:1" x14ac:dyDescent="0.35">
      <c r="A3854" s="28"/>
    </row>
    <row r="3855" spans="1:1" x14ac:dyDescent="0.35">
      <c r="A3855" s="28"/>
    </row>
    <row r="3856" spans="1:1" x14ac:dyDescent="0.35">
      <c r="A3856" s="28"/>
    </row>
    <row r="3857" spans="1:1" x14ac:dyDescent="0.35">
      <c r="A3857" s="28"/>
    </row>
    <row r="3858" spans="1:1" x14ac:dyDescent="0.35">
      <c r="A3858" s="28"/>
    </row>
    <row r="3859" spans="1:1" x14ac:dyDescent="0.35">
      <c r="A3859" s="28"/>
    </row>
    <row r="3860" spans="1:1" x14ac:dyDescent="0.35">
      <c r="A3860" s="28"/>
    </row>
    <row r="3861" spans="1:1" x14ac:dyDescent="0.35">
      <c r="A3861" s="28"/>
    </row>
    <row r="3862" spans="1:1" x14ac:dyDescent="0.35">
      <c r="A3862" s="28"/>
    </row>
    <row r="3863" spans="1:1" x14ac:dyDescent="0.35">
      <c r="A3863" s="28"/>
    </row>
    <row r="3864" spans="1:1" x14ac:dyDescent="0.35">
      <c r="A3864" s="28"/>
    </row>
    <row r="3865" spans="1:1" x14ac:dyDescent="0.35">
      <c r="A3865" s="28"/>
    </row>
    <row r="3866" spans="1:1" x14ac:dyDescent="0.35">
      <c r="A3866" s="28"/>
    </row>
    <row r="3867" spans="1:1" x14ac:dyDescent="0.35">
      <c r="A3867" s="28"/>
    </row>
    <row r="3868" spans="1:1" x14ac:dyDescent="0.35">
      <c r="A3868" s="28"/>
    </row>
    <row r="3869" spans="1:1" x14ac:dyDescent="0.35">
      <c r="A3869" s="28"/>
    </row>
    <row r="3870" spans="1:1" x14ac:dyDescent="0.35">
      <c r="A3870" s="28"/>
    </row>
    <row r="3871" spans="1:1" x14ac:dyDescent="0.35">
      <c r="A3871" s="28"/>
    </row>
    <row r="3872" spans="1:1" x14ac:dyDescent="0.35">
      <c r="A3872" s="28"/>
    </row>
    <row r="3873" spans="1:1" x14ac:dyDescent="0.35">
      <c r="A3873" s="28"/>
    </row>
    <row r="3874" spans="1:1" x14ac:dyDescent="0.35">
      <c r="A3874" s="28"/>
    </row>
    <row r="3875" spans="1:1" x14ac:dyDescent="0.35">
      <c r="A3875" s="28"/>
    </row>
    <row r="3876" spans="1:1" x14ac:dyDescent="0.35">
      <c r="A3876" s="28"/>
    </row>
    <row r="3877" spans="1:1" x14ac:dyDescent="0.35">
      <c r="A3877" s="28"/>
    </row>
    <row r="3878" spans="1:1" x14ac:dyDescent="0.35">
      <c r="A3878" s="28"/>
    </row>
    <row r="3879" spans="1:1" x14ac:dyDescent="0.35">
      <c r="A3879" s="28"/>
    </row>
    <row r="3880" spans="1:1" x14ac:dyDescent="0.35">
      <c r="A3880" s="28"/>
    </row>
    <row r="3881" spans="1:1" x14ac:dyDescent="0.35">
      <c r="A3881" s="28"/>
    </row>
    <row r="3882" spans="1:1" x14ac:dyDescent="0.35">
      <c r="A3882" s="28"/>
    </row>
    <row r="3883" spans="1:1" x14ac:dyDescent="0.35">
      <c r="A3883" s="28"/>
    </row>
    <row r="3884" spans="1:1" x14ac:dyDescent="0.35">
      <c r="A3884" s="28"/>
    </row>
    <row r="3885" spans="1:1" x14ac:dyDescent="0.35">
      <c r="A3885" s="28"/>
    </row>
    <row r="3886" spans="1:1" x14ac:dyDescent="0.35">
      <c r="A3886" s="28"/>
    </row>
    <row r="3887" spans="1:1" x14ac:dyDescent="0.35">
      <c r="A3887" s="28"/>
    </row>
    <row r="3888" spans="1:1" x14ac:dyDescent="0.35">
      <c r="A3888" s="28"/>
    </row>
    <row r="3889" spans="1:1" x14ac:dyDescent="0.35">
      <c r="A3889" s="28"/>
    </row>
    <row r="3890" spans="1:1" x14ac:dyDescent="0.35">
      <c r="A3890" s="28"/>
    </row>
    <row r="3891" spans="1:1" x14ac:dyDescent="0.35">
      <c r="A3891" s="28"/>
    </row>
    <row r="3892" spans="1:1" x14ac:dyDescent="0.35">
      <c r="A3892" s="28"/>
    </row>
    <row r="3893" spans="1:1" x14ac:dyDescent="0.35">
      <c r="A3893" s="28"/>
    </row>
    <row r="3894" spans="1:1" x14ac:dyDescent="0.35">
      <c r="A3894" s="28"/>
    </row>
    <row r="3895" spans="1:1" x14ac:dyDescent="0.35">
      <c r="A3895" s="28"/>
    </row>
    <row r="3896" spans="1:1" x14ac:dyDescent="0.35">
      <c r="A3896" s="28"/>
    </row>
    <row r="3897" spans="1:1" x14ac:dyDescent="0.35">
      <c r="A3897" s="28"/>
    </row>
    <row r="3898" spans="1:1" x14ac:dyDescent="0.35">
      <c r="A3898" s="28"/>
    </row>
    <row r="3899" spans="1:1" x14ac:dyDescent="0.35">
      <c r="A3899" s="28"/>
    </row>
    <row r="3900" spans="1:1" x14ac:dyDescent="0.35">
      <c r="A3900" s="28"/>
    </row>
    <row r="3901" spans="1:1" x14ac:dyDescent="0.35">
      <c r="A3901" s="28"/>
    </row>
    <row r="3902" spans="1:1" x14ac:dyDescent="0.35">
      <c r="A3902" s="28"/>
    </row>
    <row r="3903" spans="1:1" x14ac:dyDescent="0.35">
      <c r="A3903" s="28"/>
    </row>
    <row r="3904" spans="1:1" x14ac:dyDescent="0.35">
      <c r="A3904" s="28"/>
    </row>
    <row r="3905" spans="1:1" x14ac:dyDescent="0.35">
      <c r="A3905" s="28"/>
    </row>
    <row r="3906" spans="1:1" x14ac:dyDescent="0.35">
      <c r="A3906" s="28"/>
    </row>
    <row r="3907" spans="1:1" x14ac:dyDescent="0.35">
      <c r="A3907" s="28"/>
    </row>
    <row r="3908" spans="1:1" x14ac:dyDescent="0.35">
      <c r="A3908" s="28"/>
    </row>
    <row r="3909" spans="1:1" x14ac:dyDescent="0.35">
      <c r="A3909" s="28"/>
    </row>
    <row r="3910" spans="1:1" x14ac:dyDescent="0.35">
      <c r="A3910" s="28"/>
    </row>
    <row r="3911" spans="1:1" x14ac:dyDescent="0.35">
      <c r="A3911" s="28"/>
    </row>
    <row r="3912" spans="1:1" x14ac:dyDescent="0.35">
      <c r="A3912" s="28"/>
    </row>
    <row r="3913" spans="1:1" x14ac:dyDescent="0.35">
      <c r="A3913" s="28"/>
    </row>
    <row r="3914" spans="1:1" x14ac:dyDescent="0.35">
      <c r="A3914" s="28"/>
    </row>
    <row r="3915" spans="1:1" x14ac:dyDescent="0.35">
      <c r="A3915" s="28"/>
    </row>
    <row r="3916" spans="1:1" x14ac:dyDescent="0.35">
      <c r="A3916" s="28"/>
    </row>
    <row r="3917" spans="1:1" x14ac:dyDescent="0.35">
      <c r="A3917" s="28"/>
    </row>
    <row r="3918" spans="1:1" x14ac:dyDescent="0.35">
      <c r="A3918" s="28"/>
    </row>
    <row r="3919" spans="1:1" x14ac:dyDescent="0.35">
      <c r="A3919" s="28"/>
    </row>
    <row r="3920" spans="1:1" x14ac:dyDescent="0.35">
      <c r="A3920" s="28"/>
    </row>
    <row r="3921" spans="1:1" x14ac:dyDescent="0.35">
      <c r="A3921" s="28"/>
    </row>
    <row r="3922" spans="1:1" x14ac:dyDescent="0.35">
      <c r="A3922" s="28"/>
    </row>
    <row r="3923" spans="1:1" x14ac:dyDescent="0.35">
      <c r="A3923" s="28"/>
    </row>
    <row r="3924" spans="1:1" x14ac:dyDescent="0.35">
      <c r="A3924" s="28"/>
    </row>
    <row r="3925" spans="1:1" x14ac:dyDescent="0.35">
      <c r="A3925" s="28"/>
    </row>
    <row r="3926" spans="1:1" x14ac:dyDescent="0.35">
      <c r="A3926" s="28"/>
    </row>
    <row r="3927" spans="1:1" x14ac:dyDescent="0.35">
      <c r="A3927" s="28"/>
    </row>
    <row r="3928" spans="1:1" x14ac:dyDescent="0.35">
      <c r="A3928" s="28"/>
    </row>
    <row r="3929" spans="1:1" x14ac:dyDescent="0.35">
      <c r="A3929" s="28"/>
    </row>
    <row r="3930" spans="1:1" x14ac:dyDescent="0.35">
      <c r="A3930" s="28"/>
    </row>
    <row r="3931" spans="1:1" x14ac:dyDescent="0.35">
      <c r="A3931" s="28"/>
    </row>
    <row r="3932" spans="1:1" x14ac:dyDescent="0.35">
      <c r="A3932" s="28"/>
    </row>
    <row r="3933" spans="1:1" x14ac:dyDescent="0.35">
      <c r="A3933" s="28"/>
    </row>
    <row r="3934" spans="1:1" x14ac:dyDescent="0.35">
      <c r="A3934" s="28"/>
    </row>
    <row r="3935" spans="1:1" x14ac:dyDescent="0.35">
      <c r="A3935" s="28"/>
    </row>
    <row r="3936" spans="1:1" x14ac:dyDescent="0.35">
      <c r="A3936" s="28"/>
    </row>
    <row r="3937" spans="1:1" x14ac:dyDescent="0.35">
      <c r="A3937" s="28"/>
    </row>
    <row r="3938" spans="1:1" x14ac:dyDescent="0.35">
      <c r="A3938" s="28"/>
    </row>
    <row r="3939" spans="1:1" x14ac:dyDescent="0.35">
      <c r="A3939" s="28"/>
    </row>
    <row r="3940" spans="1:1" x14ac:dyDescent="0.35">
      <c r="A3940" s="28"/>
    </row>
    <row r="3941" spans="1:1" x14ac:dyDescent="0.35">
      <c r="A3941" s="28"/>
    </row>
    <row r="3942" spans="1:1" x14ac:dyDescent="0.35">
      <c r="A3942" s="28"/>
    </row>
    <row r="3943" spans="1:1" x14ac:dyDescent="0.35">
      <c r="A3943" s="28"/>
    </row>
    <row r="3944" spans="1:1" x14ac:dyDescent="0.35">
      <c r="A3944" s="28"/>
    </row>
    <row r="3945" spans="1:1" x14ac:dyDescent="0.35">
      <c r="A3945" s="28"/>
    </row>
    <row r="3946" spans="1:1" x14ac:dyDescent="0.35">
      <c r="A3946" s="28"/>
    </row>
    <row r="3947" spans="1:1" x14ac:dyDescent="0.35">
      <c r="A3947" s="28"/>
    </row>
    <row r="3948" spans="1:1" x14ac:dyDescent="0.35">
      <c r="A3948" s="28"/>
    </row>
    <row r="3949" spans="1:1" x14ac:dyDescent="0.35">
      <c r="A3949" s="28"/>
    </row>
    <row r="3950" spans="1:1" x14ac:dyDescent="0.35">
      <c r="A3950" s="28"/>
    </row>
    <row r="3951" spans="1:1" x14ac:dyDescent="0.35">
      <c r="A3951" s="28"/>
    </row>
    <row r="3952" spans="1:1" x14ac:dyDescent="0.35">
      <c r="A3952" s="28"/>
    </row>
    <row r="3953" spans="1:1" x14ac:dyDescent="0.35">
      <c r="A3953" s="28"/>
    </row>
    <row r="3954" spans="1:1" x14ac:dyDescent="0.35">
      <c r="A3954" s="28"/>
    </row>
    <row r="3955" spans="1:1" x14ac:dyDescent="0.35">
      <c r="A3955" s="28"/>
    </row>
    <row r="3956" spans="1:1" x14ac:dyDescent="0.35">
      <c r="A3956" s="28"/>
    </row>
    <row r="3957" spans="1:1" x14ac:dyDescent="0.35">
      <c r="A3957" s="28"/>
    </row>
    <row r="3958" spans="1:1" x14ac:dyDescent="0.35">
      <c r="A3958" s="28"/>
    </row>
    <row r="3959" spans="1:1" x14ac:dyDescent="0.35">
      <c r="A3959" s="28"/>
    </row>
    <row r="3960" spans="1:1" x14ac:dyDescent="0.35">
      <c r="A3960" s="28"/>
    </row>
    <row r="3961" spans="1:1" x14ac:dyDescent="0.35">
      <c r="A3961" s="28"/>
    </row>
    <row r="3962" spans="1:1" x14ac:dyDescent="0.35">
      <c r="A3962" s="28"/>
    </row>
    <row r="3963" spans="1:1" x14ac:dyDescent="0.35">
      <c r="A3963" s="28"/>
    </row>
    <row r="3964" spans="1:1" x14ac:dyDescent="0.35">
      <c r="A3964" s="28"/>
    </row>
    <row r="3965" spans="1:1" x14ac:dyDescent="0.35">
      <c r="A3965" s="28"/>
    </row>
    <row r="3966" spans="1:1" x14ac:dyDescent="0.35">
      <c r="A3966" s="28"/>
    </row>
    <row r="3967" spans="1:1" x14ac:dyDescent="0.35">
      <c r="A3967" s="28"/>
    </row>
    <row r="3968" spans="1:1" x14ac:dyDescent="0.35">
      <c r="A3968" s="28"/>
    </row>
    <row r="3969" spans="1:1" x14ac:dyDescent="0.35">
      <c r="A3969" s="28"/>
    </row>
    <row r="3970" spans="1:1" x14ac:dyDescent="0.35">
      <c r="A3970" s="28"/>
    </row>
    <row r="3971" spans="1:1" x14ac:dyDescent="0.35">
      <c r="A3971" s="28"/>
    </row>
    <row r="3972" spans="1:1" x14ac:dyDescent="0.35">
      <c r="A3972" s="28"/>
    </row>
    <row r="3973" spans="1:1" x14ac:dyDescent="0.35">
      <c r="A3973" s="28"/>
    </row>
    <row r="3974" spans="1:1" x14ac:dyDescent="0.35">
      <c r="A3974" s="28"/>
    </row>
    <row r="3975" spans="1:1" x14ac:dyDescent="0.35">
      <c r="A3975" s="28"/>
    </row>
    <row r="3976" spans="1:1" x14ac:dyDescent="0.35">
      <c r="A3976" s="28"/>
    </row>
    <row r="3977" spans="1:1" x14ac:dyDescent="0.35">
      <c r="A3977" s="28"/>
    </row>
    <row r="3978" spans="1:1" x14ac:dyDescent="0.35">
      <c r="A3978" s="28"/>
    </row>
    <row r="3979" spans="1:1" x14ac:dyDescent="0.35">
      <c r="A3979" s="28"/>
    </row>
    <row r="3980" spans="1:1" x14ac:dyDescent="0.35">
      <c r="A3980" s="28"/>
    </row>
    <row r="3981" spans="1:1" x14ac:dyDescent="0.35">
      <c r="A3981" s="28"/>
    </row>
    <row r="3982" spans="1:1" x14ac:dyDescent="0.35">
      <c r="A3982" s="28"/>
    </row>
    <row r="3983" spans="1:1" x14ac:dyDescent="0.35">
      <c r="A3983" s="28"/>
    </row>
    <row r="3984" spans="1:1" x14ac:dyDescent="0.35">
      <c r="A3984" s="28"/>
    </row>
    <row r="3985" spans="1:1" x14ac:dyDescent="0.35">
      <c r="A3985" s="28"/>
    </row>
    <row r="3986" spans="1:1" x14ac:dyDescent="0.35">
      <c r="A3986" s="28"/>
    </row>
    <row r="3987" spans="1:1" x14ac:dyDescent="0.35">
      <c r="A3987" s="28"/>
    </row>
    <row r="3988" spans="1:1" x14ac:dyDescent="0.35">
      <c r="A3988" s="28"/>
    </row>
    <row r="3989" spans="1:1" x14ac:dyDescent="0.35">
      <c r="A3989" s="28"/>
    </row>
    <row r="3990" spans="1:1" x14ac:dyDescent="0.35">
      <c r="A3990" s="28"/>
    </row>
    <row r="3991" spans="1:1" x14ac:dyDescent="0.35">
      <c r="A3991" s="28"/>
    </row>
    <row r="3992" spans="1:1" x14ac:dyDescent="0.35">
      <c r="A3992" s="28"/>
    </row>
    <row r="3993" spans="1:1" x14ac:dyDescent="0.35">
      <c r="A3993" s="28"/>
    </row>
    <row r="3994" spans="1:1" x14ac:dyDescent="0.35">
      <c r="A3994" s="28"/>
    </row>
    <row r="3995" spans="1:1" x14ac:dyDescent="0.35">
      <c r="A3995" s="28"/>
    </row>
    <row r="3996" spans="1:1" x14ac:dyDescent="0.35">
      <c r="A3996" s="28"/>
    </row>
    <row r="3997" spans="1:1" x14ac:dyDescent="0.35">
      <c r="A3997" s="28"/>
    </row>
    <row r="3998" spans="1:1" x14ac:dyDescent="0.35">
      <c r="A3998" s="28"/>
    </row>
    <row r="3999" spans="1:1" x14ac:dyDescent="0.35">
      <c r="A3999" s="28"/>
    </row>
    <row r="4000" spans="1:1" x14ac:dyDescent="0.35">
      <c r="A4000" s="28"/>
    </row>
    <row r="4001" spans="1:1" x14ac:dyDescent="0.35">
      <c r="A4001" s="28"/>
    </row>
    <row r="4002" spans="1:1" x14ac:dyDescent="0.35">
      <c r="A4002" s="28"/>
    </row>
    <row r="4003" spans="1:1" x14ac:dyDescent="0.35">
      <c r="A4003" s="28"/>
    </row>
    <row r="4004" spans="1:1" x14ac:dyDescent="0.35">
      <c r="A4004" s="28"/>
    </row>
    <row r="4005" spans="1:1" x14ac:dyDescent="0.35">
      <c r="A4005" s="28"/>
    </row>
    <row r="4006" spans="1:1" x14ac:dyDescent="0.35">
      <c r="A4006" s="28"/>
    </row>
    <row r="4007" spans="1:1" x14ac:dyDescent="0.35">
      <c r="A4007" s="28"/>
    </row>
    <row r="4008" spans="1:1" x14ac:dyDescent="0.35">
      <c r="A4008" s="28"/>
    </row>
    <row r="4009" spans="1:1" x14ac:dyDescent="0.35">
      <c r="A4009" s="28"/>
    </row>
    <row r="4010" spans="1:1" x14ac:dyDescent="0.35">
      <c r="A4010" s="28"/>
    </row>
    <row r="4011" spans="1:1" x14ac:dyDescent="0.35">
      <c r="A4011" s="28"/>
    </row>
    <row r="4012" spans="1:1" x14ac:dyDescent="0.35">
      <c r="A4012" s="28"/>
    </row>
    <row r="4013" spans="1:1" x14ac:dyDescent="0.35">
      <c r="A4013" s="28"/>
    </row>
    <row r="4014" spans="1:1" x14ac:dyDescent="0.35">
      <c r="A4014" s="28"/>
    </row>
    <row r="4015" spans="1:1" x14ac:dyDescent="0.35">
      <c r="A4015" s="28"/>
    </row>
    <row r="4016" spans="1:1" x14ac:dyDescent="0.35">
      <c r="A4016" s="28"/>
    </row>
    <row r="4017" spans="1:1" x14ac:dyDescent="0.35">
      <c r="A4017" s="28"/>
    </row>
    <row r="4018" spans="1:1" x14ac:dyDescent="0.35">
      <c r="A4018" s="28"/>
    </row>
    <row r="4019" spans="1:1" x14ac:dyDescent="0.35">
      <c r="A4019" s="28"/>
    </row>
    <row r="4020" spans="1:1" x14ac:dyDescent="0.35">
      <c r="A4020" s="28"/>
    </row>
    <row r="4021" spans="1:1" x14ac:dyDescent="0.35">
      <c r="A4021" s="28"/>
    </row>
    <row r="4022" spans="1:1" x14ac:dyDescent="0.35">
      <c r="A4022" s="28"/>
    </row>
    <row r="4023" spans="1:1" x14ac:dyDescent="0.35">
      <c r="A4023" s="28"/>
    </row>
    <row r="4024" spans="1:1" x14ac:dyDescent="0.35">
      <c r="A4024" s="28"/>
    </row>
    <row r="4025" spans="1:1" x14ac:dyDescent="0.35">
      <c r="A4025" s="28"/>
    </row>
    <row r="4026" spans="1:1" x14ac:dyDescent="0.35">
      <c r="A4026" s="28"/>
    </row>
    <row r="4027" spans="1:1" x14ac:dyDescent="0.35">
      <c r="A4027" s="28"/>
    </row>
    <row r="4028" spans="1:1" x14ac:dyDescent="0.35">
      <c r="A4028" s="28"/>
    </row>
    <row r="4029" spans="1:1" x14ac:dyDescent="0.35">
      <c r="A4029" s="28"/>
    </row>
    <row r="4030" spans="1:1" x14ac:dyDescent="0.35">
      <c r="A4030" s="28"/>
    </row>
    <row r="4031" spans="1:1" x14ac:dyDescent="0.35">
      <c r="A4031" s="28"/>
    </row>
    <row r="4032" spans="1:1" x14ac:dyDescent="0.35">
      <c r="A4032" s="28"/>
    </row>
    <row r="4033" spans="1:1" x14ac:dyDescent="0.35">
      <c r="A4033" s="28"/>
    </row>
    <row r="4034" spans="1:1" x14ac:dyDescent="0.35">
      <c r="A4034" s="28"/>
    </row>
    <row r="4035" spans="1:1" x14ac:dyDescent="0.35">
      <c r="A4035" s="28"/>
    </row>
    <row r="4036" spans="1:1" x14ac:dyDescent="0.35">
      <c r="A4036" s="28"/>
    </row>
    <row r="4037" spans="1:1" x14ac:dyDescent="0.35">
      <c r="A4037" s="28"/>
    </row>
    <row r="4038" spans="1:1" x14ac:dyDescent="0.35">
      <c r="A4038" s="28"/>
    </row>
    <row r="4039" spans="1:1" x14ac:dyDescent="0.35">
      <c r="A4039" s="28"/>
    </row>
    <row r="4040" spans="1:1" x14ac:dyDescent="0.35">
      <c r="A4040" s="28"/>
    </row>
    <row r="4041" spans="1:1" x14ac:dyDescent="0.35">
      <c r="A4041" s="28"/>
    </row>
    <row r="4042" spans="1:1" x14ac:dyDescent="0.35">
      <c r="A4042" s="28"/>
    </row>
    <row r="4043" spans="1:1" x14ac:dyDescent="0.35">
      <c r="A4043" s="28"/>
    </row>
    <row r="4044" spans="1:1" x14ac:dyDescent="0.35">
      <c r="A4044" s="28"/>
    </row>
    <row r="4045" spans="1:1" x14ac:dyDescent="0.35">
      <c r="A4045" s="28"/>
    </row>
    <row r="4046" spans="1:1" x14ac:dyDescent="0.35">
      <c r="A4046" s="28"/>
    </row>
    <row r="4047" spans="1:1" x14ac:dyDescent="0.35">
      <c r="A4047" s="28"/>
    </row>
    <row r="4048" spans="1:1" x14ac:dyDescent="0.35">
      <c r="A4048" s="28"/>
    </row>
    <row r="4049" spans="1:1" x14ac:dyDescent="0.35">
      <c r="A4049" s="28"/>
    </row>
    <row r="4050" spans="1:1" x14ac:dyDescent="0.35">
      <c r="A4050" s="28"/>
    </row>
    <row r="4051" spans="1:1" x14ac:dyDescent="0.35">
      <c r="A4051" s="28"/>
    </row>
    <row r="4052" spans="1:1" x14ac:dyDescent="0.35">
      <c r="A4052" s="28"/>
    </row>
    <row r="4053" spans="1:1" x14ac:dyDescent="0.35">
      <c r="A4053" s="28"/>
    </row>
    <row r="4054" spans="1:1" x14ac:dyDescent="0.35">
      <c r="A4054" s="28"/>
    </row>
    <row r="4055" spans="1:1" x14ac:dyDescent="0.35">
      <c r="A4055" s="28"/>
    </row>
    <row r="4056" spans="1:1" x14ac:dyDescent="0.35">
      <c r="A4056" s="28"/>
    </row>
    <row r="4057" spans="1:1" x14ac:dyDescent="0.35">
      <c r="A4057" s="28"/>
    </row>
    <row r="4058" spans="1:1" x14ac:dyDescent="0.35">
      <c r="A4058" s="28"/>
    </row>
    <row r="4059" spans="1:1" x14ac:dyDescent="0.35">
      <c r="A4059" s="28"/>
    </row>
    <row r="4060" spans="1:1" x14ac:dyDescent="0.35">
      <c r="A4060" s="28"/>
    </row>
    <row r="4061" spans="1:1" x14ac:dyDescent="0.35">
      <c r="A4061" s="28"/>
    </row>
    <row r="4062" spans="1:1" x14ac:dyDescent="0.35">
      <c r="A4062" s="28"/>
    </row>
    <row r="4063" spans="1:1" x14ac:dyDescent="0.35">
      <c r="A4063" s="28"/>
    </row>
    <row r="4064" spans="1:1" x14ac:dyDescent="0.35">
      <c r="A4064" s="28"/>
    </row>
    <row r="4065" spans="1:1" x14ac:dyDescent="0.35">
      <c r="A4065" s="28"/>
    </row>
    <row r="4066" spans="1:1" x14ac:dyDescent="0.35">
      <c r="A4066" s="28"/>
    </row>
    <row r="4067" spans="1:1" x14ac:dyDescent="0.35">
      <c r="A4067" s="28"/>
    </row>
    <row r="4068" spans="1:1" x14ac:dyDescent="0.35">
      <c r="A4068" s="28"/>
    </row>
    <row r="4069" spans="1:1" x14ac:dyDescent="0.35">
      <c r="A4069" s="28"/>
    </row>
    <row r="4070" spans="1:1" x14ac:dyDescent="0.35">
      <c r="A4070" s="28"/>
    </row>
    <row r="4071" spans="1:1" x14ac:dyDescent="0.35">
      <c r="A4071" s="28"/>
    </row>
    <row r="4072" spans="1:1" x14ac:dyDescent="0.35">
      <c r="A4072" s="28"/>
    </row>
    <row r="4073" spans="1:1" x14ac:dyDescent="0.35">
      <c r="A4073" s="28"/>
    </row>
    <row r="4074" spans="1:1" x14ac:dyDescent="0.35">
      <c r="A4074" s="28"/>
    </row>
    <row r="4075" spans="1:1" x14ac:dyDescent="0.35">
      <c r="A4075" s="28"/>
    </row>
    <row r="4076" spans="1:1" x14ac:dyDescent="0.35">
      <c r="A4076" s="28"/>
    </row>
    <row r="4077" spans="1:1" x14ac:dyDescent="0.35">
      <c r="A4077" s="28"/>
    </row>
    <row r="4078" spans="1:1" x14ac:dyDescent="0.35">
      <c r="A4078" s="28"/>
    </row>
    <row r="4079" spans="1:1" x14ac:dyDescent="0.35">
      <c r="A4079" s="28"/>
    </row>
    <row r="4080" spans="1:1" x14ac:dyDescent="0.35">
      <c r="A4080" s="28"/>
    </row>
    <row r="4081" spans="1:1" x14ac:dyDescent="0.35">
      <c r="A4081" s="28"/>
    </row>
    <row r="4082" spans="1:1" x14ac:dyDescent="0.35">
      <c r="A4082" s="28"/>
    </row>
    <row r="4083" spans="1:1" x14ac:dyDescent="0.35">
      <c r="A4083" s="28"/>
    </row>
    <row r="4084" spans="1:1" x14ac:dyDescent="0.35">
      <c r="A4084" s="28"/>
    </row>
    <row r="4085" spans="1:1" x14ac:dyDescent="0.35">
      <c r="A4085" s="28"/>
    </row>
    <row r="4086" spans="1:1" x14ac:dyDescent="0.35">
      <c r="A4086" s="28"/>
    </row>
    <row r="4087" spans="1:1" x14ac:dyDescent="0.35">
      <c r="A4087" s="28"/>
    </row>
    <row r="4088" spans="1:1" x14ac:dyDescent="0.35">
      <c r="A4088" s="28"/>
    </row>
    <row r="4089" spans="1:1" x14ac:dyDescent="0.35">
      <c r="A4089" s="28"/>
    </row>
    <row r="4090" spans="1:1" x14ac:dyDescent="0.35">
      <c r="A4090" s="28"/>
    </row>
    <row r="4091" spans="1:1" x14ac:dyDescent="0.35">
      <c r="A4091" s="28"/>
    </row>
    <row r="4092" spans="1:1" x14ac:dyDescent="0.35">
      <c r="A4092" s="28"/>
    </row>
    <row r="4093" spans="1:1" x14ac:dyDescent="0.35">
      <c r="A4093" s="28"/>
    </row>
    <row r="4094" spans="1:1" x14ac:dyDescent="0.35">
      <c r="A4094" s="28"/>
    </row>
    <row r="4095" spans="1:1" x14ac:dyDescent="0.35">
      <c r="A4095" s="28"/>
    </row>
    <row r="4096" spans="1:1" x14ac:dyDescent="0.35">
      <c r="A4096" s="28"/>
    </row>
    <row r="4097" spans="1:1" x14ac:dyDescent="0.35">
      <c r="A4097" s="28"/>
    </row>
    <row r="4098" spans="1:1" x14ac:dyDescent="0.35">
      <c r="A4098" s="28"/>
    </row>
    <row r="4099" spans="1:1" x14ac:dyDescent="0.35">
      <c r="A4099" s="28"/>
    </row>
    <row r="4100" spans="1:1" x14ac:dyDescent="0.35">
      <c r="A4100" s="28"/>
    </row>
    <row r="4101" spans="1:1" x14ac:dyDescent="0.35">
      <c r="A4101" s="28"/>
    </row>
    <row r="4102" spans="1:1" x14ac:dyDescent="0.35">
      <c r="A4102" s="28"/>
    </row>
    <row r="4103" spans="1:1" x14ac:dyDescent="0.35">
      <c r="A4103" s="28"/>
    </row>
    <row r="4104" spans="1:1" x14ac:dyDescent="0.35">
      <c r="A4104" s="28"/>
    </row>
    <row r="4105" spans="1:1" x14ac:dyDescent="0.35">
      <c r="A4105" s="28"/>
    </row>
    <row r="4106" spans="1:1" x14ac:dyDescent="0.35">
      <c r="A4106" s="28"/>
    </row>
    <row r="4107" spans="1:1" x14ac:dyDescent="0.35">
      <c r="A4107" s="28"/>
    </row>
    <row r="4108" spans="1:1" x14ac:dyDescent="0.35">
      <c r="A4108" s="28"/>
    </row>
    <row r="4109" spans="1:1" x14ac:dyDescent="0.35">
      <c r="A4109" s="28"/>
    </row>
    <row r="4110" spans="1:1" x14ac:dyDescent="0.35">
      <c r="A4110" s="28"/>
    </row>
    <row r="4111" spans="1:1" x14ac:dyDescent="0.35">
      <c r="A4111" s="28"/>
    </row>
    <row r="4112" spans="1:1" x14ac:dyDescent="0.35">
      <c r="A4112" s="28"/>
    </row>
    <row r="4113" spans="1:1" x14ac:dyDescent="0.35">
      <c r="A4113" s="28"/>
    </row>
    <row r="4114" spans="1:1" x14ac:dyDescent="0.35">
      <c r="A4114" s="28"/>
    </row>
    <row r="4115" spans="1:1" x14ac:dyDescent="0.35">
      <c r="A4115" s="28"/>
    </row>
    <row r="4116" spans="1:1" x14ac:dyDescent="0.35">
      <c r="A4116" s="28"/>
    </row>
    <row r="4117" spans="1:1" x14ac:dyDescent="0.35">
      <c r="A4117" s="28"/>
    </row>
    <row r="4118" spans="1:1" x14ac:dyDescent="0.35">
      <c r="A4118" s="28"/>
    </row>
    <row r="4119" spans="1:1" x14ac:dyDescent="0.35">
      <c r="A4119" s="28"/>
    </row>
    <row r="4120" spans="1:1" x14ac:dyDescent="0.35">
      <c r="A4120" s="28"/>
    </row>
    <row r="4121" spans="1:1" x14ac:dyDescent="0.35">
      <c r="A4121" s="28"/>
    </row>
    <row r="4122" spans="1:1" x14ac:dyDescent="0.35">
      <c r="A4122" s="28"/>
    </row>
    <row r="4123" spans="1:1" x14ac:dyDescent="0.35">
      <c r="A4123" s="28"/>
    </row>
    <row r="4124" spans="1:1" x14ac:dyDescent="0.35">
      <c r="A4124" s="28"/>
    </row>
    <row r="4125" spans="1:1" x14ac:dyDescent="0.35">
      <c r="A4125" s="28"/>
    </row>
    <row r="4126" spans="1:1" x14ac:dyDescent="0.35">
      <c r="A4126" s="28"/>
    </row>
    <row r="4127" spans="1:1" x14ac:dyDescent="0.35">
      <c r="A4127" s="28"/>
    </row>
    <row r="4128" spans="1:1" x14ac:dyDescent="0.35">
      <c r="A4128" s="28"/>
    </row>
    <row r="4129" spans="1:1" x14ac:dyDescent="0.35">
      <c r="A4129" s="28"/>
    </row>
    <row r="4130" spans="1:1" x14ac:dyDescent="0.35">
      <c r="A4130" s="28"/>
    </row>
    <row r="4131" spans="1:1" x14ac:dyDescent="0.35">
      <c r="A4131" s="28"/>
    </row>
    <row r="4132" spans="1:1" x14ac:dyDescent="0.35">
      <c r="A4132" s="28"/>
    </row>
    <row r="4133" spans="1:1" x14ac:dyDescent="0.35">
      <c r="A4133" s="28"/>
    </row>
    <row r="4134" spans="1:1" x14ac:dyDescent="0.35">
      <c r="A4134" s="28"/>
    </row>
    <row r="4135" spans="1:1" x14ac:dyDescent="0.35">
      <c r="A4135" s="28"/>
    </row>
    <row r="4136" spans="1:1" x14ac:dyDescent="0.35">
      <c r="A4136" s="28"/>
    </row>
    <row r="4137" spans="1:1" x14ac:dyDescent="0.35">
      <c r="A4137" s="28"/>
    </row>
    <row r="4138" spans="1:1" x14ac:dyDescent="0.35">
      <c r="A4138" s="28"/>
    </row>
    <row r="4139" spans="1:1" x14ac:dyDescent="0.35">
      <c r="A4139" s="28"/>
    </row>
    <row r="4140" spans="1:1" x14ac:dyDescent="0.35">
      <c r="A4140" s="28"/>
    </row>
    <row r="4141" spans="1:1" x14ac:dyDescent="0.35">
      <c r="A4141" s="28"/>
    </row>
    <row r="4142" spans="1:1" x14ac:dyDescent="0.35">
      <c r="A4142" s="28"/>
    </row>
    <row r="4143" spans="1:1" x14ac:dyDescent="0.35">
      <c r="A4143" s="28"/>
    </row>
    <row r="4144" spans="1:1" x14ac:dyDescent="0.35">
      <c r="A4144" s="28"/>
    </row>
    <row r="4145" spans="1:1" x14ac:dyDescent="0.35">
      <c r="A4145" s="28"/>
    </row>
    <row r="4146" spans="1:1" x14ac:dyDescent="0.35">
      <c r="A4146" s="28"/>
    </row>
    <row r="4147" spans="1:1" x14ac:dyDescent="0.35">
      <c r="A4147" s="28"/>
    </row>
    <row r="4148" spans="1:1" x14ac:dyDescent="0.35">
      <c r="A4148" s="28"/>
    </row>
    <row r="4149" spans="1:1" x14ac:dyDescent="0.35">
      <c r="A4149" s="28"/>
    </row>
    <row r="4150" spans="1:1" x14ac:dyDescent="0.35">
      <c r="A4150" s="28"/>
    </row>
    <row r="4151" spans="1:1" x14ac:dyDescent="0.35">
      <c r="A4151" s="28"/>
    </row>
    <row r="4152" spans="1:1" x14ac:dyDescent="0.35">
      <c r="A4152" s="28"/>
    </row>
    <row r="4153" spans="1:1" x14ac:dyDescent="0.35">
      <c r="A4153" s="28"/>
    </row>
    <row r="4154" spans="1:1" x14ac:dyDescent="0.35">
      <c r="A4154" s="28"/>
    </row>
    <row r="4155" spans="1:1" x14ac:dyDescent="0.35">
      <c r="A4155" s="28"/>
    </row>
    <row r="4156" spans="1:1" x14ac:dyDescent="0.35">
      <c r="A4156" s="28"/>
    </row>
    <row r="4157" spans="1:1" x14ac:dyDescent="0.35">
      <c r="A4157" s="28"/>
    </row>
    <row r="4158" spans="1:1" x14ac:dyDescent="0.35">
      <c r="A4158" s="28"/>
    </row>
    <row r="4159" spans="1:1" x14ac:dyDescent="0.35">
      <c r="A4159" s="28"/>
    </row>
    <row r="4160" spans="1:1" x14ac:dyDescent="0.35">
      <c r="A4160" s="28"/>
    </row>
    <row r="4161" spans="1:1" x14ac:dyDescent="0.35">
      <c r="A4161" s="28"/>
    </row>
    <row r="4162" spans="1:1" x14ac:dyDescent="0.35">
      <c r="A4162" s="28"/>
    </row>
    <row r="4163" spans="1:1" x14ac:dyDescent="0.35">
      <c r="A4163" s="28"/>
    </row>
    <row r="4164" spans="1:1" x14ac:dyDescent="0.35">
      <c r="A4164" s="28"/>
    </row>
    <row r="4165" spans="1:1" x14ac:dyDescent="0.35">
      <c r="A4165" s="28"/>
    </row>
    <row r="4166" spans="1:1" x14ac:dyDescent="0.35">
      <c r="A4166" s="28"/>
    </row>
    <row r="4167" spans="1:1" x14ac:dyDescent="0.35">
      <c r="A4167" s="28"/>
    </row>
    <row r="4168" spans="1:1" x14ac:dyDescent="0.35">
      <c r="A4168" s="28"/>
    </row>
    <row r="4169" spans="1:1" x14ac:dyDescent="0.35">
      <c r="A4169" s="28"/>
    </row>
    <row r="4170" spans="1:1" x14ac:dyDescent="0.35">
      <c r="A4170" s="28"/>
    </row>
    <row r="4171" spans="1:1" x14ac:dyDescent="0.35">
      <c r="A4171" s="28"/>
    </row>
    <row r="4172" spans="1:1" x14ac:dyDescent="0.35">
      <c r="A4172" s="28"/>
    </row>
    <row r="4173" spans="1:1" x14ac:dyDescent="0.35">
      <c r="A4173" s="28"/>
    </row>
    <row r="4174" spans="1:1" x14ac:dyDescent="0.35">
      <c r="A4174" s="28"/>
    </row>
    <row r="4175" spans="1:1" x14ac:dyDescent="0.35">
      <c r="A4175" s="28"/>
    </row>
    <row r="4176" spans="1:1" x14ac:dyDescent="0.35">
      <c r="A4176" s="28"/>
    </row>
    <row r="4177" spans="1:1" x14ac:dyDescent="0.35">
      <c r="A4177" s="28"/>
    </row>
    <row r="4178" spans="1:1" x14ac:dyDescent="0.35">
      <c r="A4178" s="28"/>
    </row>
    <row r="4179" spans="1:1" x14ac:dyDescent="0.35">
      <c r="A4179" s="28"/>
    </row>
    <row r="4180" spans="1:1" x14ac:dyDescent="0.35">
      <c r="A4180" s="28"/>
    </row>
    <row r="4181" spans="1:1" x14ac:dyDescent="0.35">
      <c r="A4181" s="28"/>
    </row>
    <row r="4182" spans="1:1" x14ac:dyDescent="0.35">
      <c r="A4182" s="28"/>
    </row>
    <row r="4183" spans="1:1" x14ac:dyDescent="0.35">
      <c r="A4183" s="28"/>
    </row>
    <row r="4184" spans="1:1" x14ac:dyDescent="0.35">
      <c r="A4184" s="28"/>
    </row>
    <row r="4185" spans="1:1" x14ac:dyDescent="0.35">
      <c r="A4185" s="28"/>
    </row>
    <row r="4186" spans="1:1" x14ac:dyDescent="0.35">
      <c r="A4186" s="28"/>
    </row>
    <row r="4187" spans="1:1" x14ac:dyDescent="0.35">
      <c r="A4187" s="28"/>
    </row>
    <row r="4188" spans="1:1" x14ac:dyDescent="0.35">
      <c r="A4188" s="28"/>
    </row>
    <row r="4189" spans="1:1" x14ac:dyDescent="0.35">
      <c r="A4189" s="28"/>
    </row>
    <row r="4190" spans="1:1" x14ac:dyDescent="0.35">
      <c r="A4190" s="28"/>
    </row>
    <row r="4191" spans="1:1" x14ac:dyDescent="0.35">
      <c r="A4191" s="28"/>
    </row>
    <row r="4192" spans="1:1" x14ac:dyDescent="0.35">
      <c r="A4192" s="28"/>
    </row>
    <row r="4193" spans="1:1" x14ac:dyDescent="0.35">
      <c r="A4193" s="28"/>
    </row>
    <row r="4194" spans="1:1" x14ac:dyDescent="0.35">
      <c r="A4194" s="28"/>
    </row>
    <row r="4195" spans="1:1" x14ac:dyDescent="0.35">
      <c r="A4195" s="28"/>
    </row>
    <row r="4196" spans="1:1" x14ac:dyDescent="0.35">
      <c r="A4196" s="28"/>
    </row>
    <row r="4197" spans="1:1" x14ac:dyDescent="0.35">
      <c r="A4197" s="28"/>
    </row>
    <row r="4198" spans="1:1" x14ac:dyDescent="0.35">
      <c r="A4198" s="28"/>
    </row>
    <row r="4199" spans="1:1" x14ac:dyDescent="0.35">
      <c r="A4199" s="28"/>
    </row>
    <row r="4200" spans="1:1" x14ac:dyDescent="0.35">
      <c r="A4200" s="28"/>
    </row>
    <row r="4201" spans="1:1" x14ac:dyDescent="0.35">
      <c r="A4201" s="28"/>
    </row>
    <row r="4202" spans="1:1" x14ac:dyDescent="0.35">
      <c r="A4202" s="28"/>
    </row>
    <row r="4203" spans="1:1" x14ac:dyDescent="0.35">
      <c r="A4203" s="28"/>
    </row>
    <row r="4204" spans="1:1" x14ac:dyDescent="0.35">
      <c r="A4204" s="28"/>
    </row>
    <row r="4205" spans="1:1" x14ac:dyDescent="0.35">
      <c r="A4205" s="28"/>
    </row>
    <row r="4206" spans="1:1" x14ac:dyDescent="0.35">
      <c r="A4206" s="28"/>
    </row>
    <row r="4207" spans="1:1" x14ac:dyDescent="0.35">
      <c r="A4207" s="28"/>
    </row>
    <row r="4208" spans="1:1" x14ac:dyDescent="0.35">
      <c r="A4208" s="28"/>
    </row>
    <row r="4209" spans="1:1" x14ac:dyDescent="0.35">
      <c r="A4209" s="28"/>
    </row>
    <row r="4210" spans="1:1" x14ac:dyDescent="0.35">
      <c r="A4210" s="28"/>
    </row>
    <row r="4211" spans="1:1" x14ac:dyDescent="0.35">
      <c r="A4211" s="28"/>
    </row>
    <row r="4212" spans="1:1" x14ac:dyDescent="0.35">
      <c r="A4212" s="28"/>
    </row>
    <row r="4213" spans="1:1" x14ac:dyDescent="0.35">
      <c r="A4213" s="28"/>
    </row>
    <row r="4214" spans="1:1" x14ac:dyDescent="0.35">
      <c r="A4214" s="28"/>
    </row>
    <row r="4215" spans="1:1" x14ac:dyDescent="0.35">
      <c r="A4215" s="28"/>
    </row>
    <row r="4216" spans="1:1" x14ac:dyDescent="0.35">
      <c r="A4216" s="28"/>
    </row>
    <row r="4217" spans="1:1" x14ac:dyDescent="0.35">
      <c r="A4217" s="28"/>
    </row>
    <row r="4218" spans="1:1" x14ac:dyDescent="0.35">
      <c r="A4218" s="28"/>
    </row>
    <row r="4219" spans="1:1" x14ac:dyDescent="0.35">
      <c r="A4219" s="28"/>
    </row>
    <row r="4220" spans="1:1" x14ac:dyDescent="0.35">
      <c r="A4220" s="28"/>
    </row>
    <row r="4221" spans="1:1" x14ac:dyDescent="0.35">
      <c r="A4221" s="28"/>
    </row>
    <row r="4222" spans="1:1" x14ac:dyDescent="0.35">
      <c r="A4222" s="28"/>
    </row>
    <row r="4223" spans="1:1" x14ac:dyDescent="0.35">
      <c r="A4223" s="28"/>
    </row>
    <row r="4224" spans="1:1" x14ac:dyDescent="0.35">
      <c r="A4224" s="28"/>
    </row>
    <row r="4225" spans="1:1" x14ac:dyDescent="0.35">
      <c r="A4225" s="28"/>
    </row>
    <row r="4226" spans="1:1" x14ac:dyDescent="0.35">
      <c r="A4226" s="28"/>
    </row>
    <row r="4227" spans="1:1" x14ac:dyDescent="0.35">
      <c r="A4227" s="28"/>
    </row>
    <row r="4228" spans="1:1" x14ac:dyDescent="0.35">
      <c r="A4228" s="28"/>
    </row>
    <row r="4229" spans="1:1" x14ac:dyDescent="0.35">
      <c r="A4229" s="28"/>
    </row>
    <row r="4230" spans="1:1" x14ac:dyDescent="0.35">
      <c r="A4230" s="28"/>
    </row>
    <row r="4231" spans="1:1" x14ac:dyDescent="0.35">
      <c r="A4231" s="28"/>
    </row>
    <row r="4232" spans="1:1" x14ac:dyDescent="0.35">
      <c r="A4232" s="28"/>
    </row>
    <row r="4233" spans="1:1" x14ac:dyDescent="0.35">
      <c r="A4233" s="28"/>
    </row>
    <row r="4234" spans="1:1" x14ac:dyDescent="0.35">
      <c r="A4234" s="28"/>
    </row>
    <row r="4235" spans="1:1" x14ac:dyDescent="0.35">
      <c r="A4235" s="28"/>
    </row>
    <row r="4236" spans="1:1" x14ac:dyDescent="0.35">
      <c r="A4236" s="28"/>
    </row>
    <row r="4237" spans="1:1" x14ac:dyDescent="0.35">
      <c r="A4237" s="28"/>
    </row>
    <row r="4238" spans="1:1" x14ac:dyDescent="0.35">
      <c r="A4238" s="28"/>
    </row>
    <row r="4239" spans="1:1" x14ac:dyDescent="0.35">
      <c r="A4239" s="28"/>
    </row>
    <row r="4240" spans="1:1" x14ac:dyDescent="0.35">
      <c r="A4240" s="28"/>
    </row>
    <row r="4241" spans="1:1" x14ac:dyDescent="0.35">
      <c r="A4241" s="28"/>
    </row>
    <row r="4242" spans="1:1" x14ac:dyDescent="0.35">
      <c r="A4242" s="28"/>
    </row>
    <row r="4243" spans="1:1" x14ac:dyDescent="0.35">
      <c r="A4243" s="28"/>
    </row>
    <row r="4244" spans="1:1" x14ac:dyDescent="0.35">
      <c r="A4244" s="28"/>
    </row>
    <row r="4245" spans="1:1" x14ac:dyDescent="0.35">
      <c r="A4245" s="28"/>
    </row>
    <row r="4246" spans="1:1" x14ac:dyDescent="0.35">
      <c r="A4246" s="28"/>
    </row>
    <row r="4247" spans="1:1" x14ac:dyDescent="0.35">
      <c r="A4247" s="28"/>
    </row>
    <row r="4248" spans="1:1" x14ac:dyDescent="0.35">
      <c r="A4248" s="28"/>
    </row>
    <row r="4249" spans="1:1" x14ac:dyDescent="0.35">
      <c r="A4249" s="28"/>
    </row>
    <row r="4250" spans="1:1" x14ac:dyDescent="0.35">
      <c r="A4250" s="28"/>
    </row>
    <row r="4251" spans="1:1" x14ac:dyDescent="0.35">
      <c r="A4251" s="28"/>
    </row>
    <row r="4252" spans="1:1" x14ac:dyDescent="0.35">
      <c r="A4252" s="28"/>
    </row>
    <row r="4253" spans="1:1" x14ac:dyDescent="0.35">
      <c r="A4253" s="28"/>
    </row>
    <row r="4254" spans="1:1" x14ac:dyDescent="0.35">
      <c r="A4254" s="28"/>
    </row>
    <row r="4255" spans="1:1" x14ac:dyDescent="0.35">
      <c r="A4255" s="28"/>
    </row>
    <row r="4256" spans="1:1" x14ac:dyDescent="0.35">
      <c r="A4256" s="28"/>
    </row>
    <row r="4257" spans="1:1" x14ac:dyDescent="0.35">
      <c r="A4257" s="28"/>
    </row>
    <row r="4258" spans="1:1" x14ac:dyDescent="0.35">
      <c r="A4258" s="28"/>
    </row>
    <row r="4259" spans="1:1" x14ac:dyDescent="0.35">
      <c r="A4259" s="28"/>
    </row>
    <row r="4260" spans="1:1" x14ac:dyDescent="0.35">
      <c r="A4260" s="28"/>
    </row>
    <row r="4261" spans="1:1" x14ac:dyDescent="0.35">
      <c r="A4261" s="28"/>
    </row>
    <row r="4262" spans="1:1" x14ac:dyDescent="0.35">
      <c r="A4262" s="28"/>
    </row>
    <row r="4263" spans="1:1" x14ac:dyDescent="0.35">
      <c r="A4263" s="28"/>
    </row>
    <row r="4264" spans="1:1" x14ac:dyDescent="0.35">
      <c r="A4264" s="28"/>
    </row>
    <row r="4265" spans="1:1" x14ac:dyDescent="0.35">
      <c r="A4265" s="28"/>
    </row>
    <row r="4266" spans="1:1" x14ac:dyDescent="0.35">
      <c r="A4266" s="28"/>
    </row>
    <row r="4267" spans="1:1" x14ac:dyDescent="0.35">
      <c r="A4267" s="28"/>
    </row>
    <row r="4268" spans="1:1" x14ac:dyDescent="0.35">
      <c r="A4268" s="28"/>
    </row>
    <row r="4269" spans="1:1" x14ac:dyDescent="0.35">
      <c r="A4269" s="28"/>
    </row>
    <row r="4270" spans="1:1" x14ac:dyDescent="0.35">
      <c r="A4270" s="28"/>
    </row>
    <row r="4271" spans="1:1" x14ac:dyDescent="0.35">
      <c r="A4271" s="28"/>
    </row>
    <row r="4272" spans="1:1" x14ac:dyDescent="0.35">
      <c r="A4272" s="28"/>
    </row>
    <row r="4273" spans="1:1" x14ac:dyDescent="0.35">
      <c r="A4273" s="28"/>
    </row>
    <row r="4274" spans="1:1" x14ac:dyDescent="0.35">
      <c r="A4274" s="28"/>
    </row>
    <row r="4275" spans="1:1" x14ac:dyDescent="0.35">
      <c r="A4275" s="28"/>
    </row>
    <row r="4276" spans="1:1" x14ac:dyDescent="0.35">
      <c r="A4276" s="28"/>
    </row>
    <row r="4277" spans="1:1" x14ac:dyDescent="0.35">
      <c r="A4277" s="28"/>
    </row>
    <row r="4278" spans="1:1" x14ac:dyDescent="0.35">
      <c r="A4278" s="28"/>
    </row>
    <row r="4279" spans="1:1" x14ac:dyDescent="0.35">
      <c r="A4279" s="28"/>
    </row>
    <row r="4280" spans="1:1" x14ac:dyDescent="0.35">
      <c r="A4280" s="28"/>
    </row>
    <row r="4281" spans="1:1" x14ac:dyDescent="0.35">
      <c r="A4281" s="28"/>
    </row>
    <row r="4282" spans="1:1" x14ac:dyDescent="0.35">
      <c r="A4282" s="28"/>
    </row>
    <row r="4283" spans="1:1" x14ac:dyDescent="0.35">
      <c r="A4283" s="28"/>
    </row>
    <row r="4284" spans="1:1" x14ac:dyDescent="0.35">
      <c r="A4284" s="28"/>
    </row>
    <row r="4285" spans="1:1" x14ac:dyDescent="0.35">
      <c r="A4285" s="28"/>
    </row>
    <row r="4286" spans="1:1" x14ac:dyDescent="0.35">
      <c r="A4286" s="28"/>
    </row>
    <row r="4287" spans="1:1" x14ac:dyDescent="0.35">
      <c r="A4287" s="28"/>
    </row>
    <row r="4288" spans="1:1" x14ac:dyDescent="0.35">
      <c r="A4288" s="28"/>
    </row>
    <row r="4289" spans="1:1" x14ac:dyDescent="0.35">
      <c r="A4289" s="28"/>
    </row>
    <row r="4290" spans="1:1" x14ac:dyDescent="0.35">
      <c r="A4290" s="28"/>
    </row>
    <row r="4291" spans="1:1" x14ac:dyDescent="0.35">
      <c r="A4291" s="28"/>
    </row>
    <row r="4292" spans="1:1" x14ac:dyDescent="0.35">
      <c r="A4292" s="28"/>
    </row>
    <row r="4293" spans="1:1" x14ac:dyDescent="0.35">
      <c r="A4293" s="28"/>
    </row>
    <row r="4294" spans="1:1" x14ac:dyDescent="0.35">
      <c r="A4294" s="28"/>
    </row>
    <row r="4295" spans="1:1" x14ac:dyDescent="0.35">
      <c r="A4295" s="28"/>
    </row>
    <row r="4296" spans="1:1" x14ac:dyDescent="0.35">
      <c r="A4296" s="28"/>
    </row>
    <row r="4297" spans="1:1" x14ac:dyDescent="0.35">
      <c r="A4297" s="28"/>
    </row>
    <row r="4298" spans="1:1" x14ac:dyDescent="0.35">
      <c r="A4298" s="28"/>
    </row>
    <row r="4299" spans="1:1" x14ac:dyDescent="0.35">
      <c r="A4299" s="28"/>
    </row>
    <row r="4300" spans="1:1" x14ac:dyDescent="0.35">
      <c r="A4300" s="28"/>
    </row>
    <row r="4301" spans="1:1" x14ac:dyDescent="0.35">
      <c r="A4301" s="28"/>
    </row>
    <row r="4302" spans="1:1" x14ac:dyDescent="0.35">
      <c r="A4302" s="28"/>
    </row>
    <row r="4303" spans="1:1" x14ac:dyDescent="0.35">
      <c r="A4303" s="28"/>
    </row>
    <row r="4304" spans="1:1" x14ac:dyDescent="0.35">
      <c r="A4304" s="28"/>
    </row>
    <row r="4305" spans="1:1" x14ac:dyDescent="0.35">
      <c r="A4305" s="28"/>
    </row>
    <row r="4306" spans="1:1" x14ac:dyDescent="0.35">
      <c r="A4306" s="28"/>
    </row>
    <row r="4307" spans="1:1" x14ac:dyDescent="0.35">
      <c r="A4307" s="28"/>
    </row>
    <row r="4308" spans="1:1" x14ac:dyDescent="0.35">
      <c r="A4308" s="28"/>
    </row>
    <row r="4309" spans="1:1" x14ac:dyDescent="0.35">
      <c r="A4309" s="28"/>
    </row>
    <row r="4310" spans="1:1" x14ac:dyDescent="0.35">
      <c r="A4310" s="28"/>
    </row>
    <row r="4311" spans="1:1" x14ac:dyDescent="0.35">
      <c r="A4311" s="28"/>
    </row>
    <row r="4312" spans="1:1" x14ac:dyDescent="0.35">
      <c r="A4312" s="28"/>
    </row>
    <row r="4313" spans="1:1" x14ac:dyDescent="0.35">
      <c r="A4313" s="28"/>
    </row>
    <row r="4314" spans="1:1" x14ac:dyDescent="0.35">
      <c r="A4314" s="28"/>
    </row>
    <row r="4315" spans="1:1" x14ac:dyDescent="0.35">
      <c r="A4315" s="28"/>
    </row>
    <row r="4316" spans="1:1" x14ac:dyDescent="0.35">
      <c r="A4316" s="28"/>
    </row>
    <row r="4317" spans="1:1" x14ac:dyDescent="0.35">
      <c r="A4317" s="28"/>
    </row>
    <row r="4318" spans="1:1" x14ac:dyDescent="0.35">
      <c r="A4318" s="28"/>
    </row>
    <row r="4319" spans="1:1" x14ac:dyDescent="0.35">
      <c r="A4319" s="28"/>
    </row>
    <row r="4320" spans="1:1" x14ac:dyDescent="0.35">
      <c r="A4320" s="28"/>
    </row>
    <row r="4321" spans="1:1" x14ac:dyDescent="0.35">
      <c r="A4321" s="28"/>
    </row>
    <row r="4322" spans="1:1" x14ac:dyDescent="0.35">
      <c r="A4322" s="28"/>
    </row>
    <row r="4323" spans="1:1" x14ac:dyDescent="0.35">
      <c r="A4323" s="28"/>
    </row>
    <row r="4324" spans="1:1" x14ac:dyDescent="0.35">
      <c r="A4324" s="28"/>
    </row>
    <row r="4325" spans="1:1" x14ac:dyDescent="0.35">
      <c r="A4325" s="28"/>
    </row>
    <row r="4326" spans="1:1" x14ac:dyDescent="0.35">
      <c r="A4326" s="28"/>
    </row>
    <row r="4327" spans="1:1" x14ac:dyDescent="0.35">
      <c r="A4327" s="28"/>
    </row>
    <row r="4328" spans="1:1" x14ac:dyDescent="0.35">
      <c r="A4328" s="28"/>
    </row>
    <row r="4329" spans="1:1" x14ac:dyDescent="0.35">
      <c r="A4329" s="28"/>
    </row>
    <row r="4330" spans="1:1" x14ac:dyDescent="0.35">
      <c r="A4330" s="28"/>
    </row>
    <row r="4331" spans="1:1" x14ac:dyDescent="0.35">
      <c r="A4331" s="28"/>
    </row>
    <row r="4332" spans="1:1" x14ac:dyDescent="0.35">
      <c r="A4332" s="28"/>
    </row>
    <row r="4333" spans="1:1" x14ac:dyDescent="0.35">
      <c r="A4333" s="28"/>
    </row>
    <row r="4334" spans="1:1" x14ac:dyDescent="0.35">
      <c r="A4334" s="28"/>
    </row>
    <row r="4335" spans="1:1" x14ac:dyDescent="0.35">
      <c r="A4335" s="28"/>
    </row>
    <row r="4336" spans="1:1" x14ac:dyDescent="0.35">
      <c r="A4336" s="28"/>
    </row>
    <row r="4337" spans="1:1" x14ac:dyDescent="0.35">
      <c r="A4337" s="28"/>
    </row>
    <row r="4338" spans="1:1" x14ac:dyDescent="0.35">
      <c r="A4338" s="28"/>
    </row>
    <row r="4339" spans="1:1" x14ac:dyDescent="0.35">
      <c r="A4339" s="28"/>
    </row>
    <row r="4340" spans="1:1" x14ac:dyDescent="0.35">
      <c r="A4340" s="28"/>
    </row>
    <row r="4341" spans="1:1" x14ac:dyDescent="0.35">
      <c r="A4341" s="28"/>
    </row>
    <row r="4342" spans="1:1" x14ac:dyDescent="0.35">
      <c r="A4342" s="28"/>
    </row>
    <row r="4343" spans="1:1" x14ac:dyDescent="0.35">
      <c r="A4343" s="28"/>
    </row>
    <row r="4344" spans="1:1" x14ac:dyDescent="0.35">
      <c r="A4344" s="28"/>
    </row>
    <row r="4345" spans="1:1" x14ac:dyDescent="0.35">
      <c r="A4345" s="28"/>
    </row>
    <row r="4346" spans="1:1" x14ac:dyDescent="0.35">
      <c r="A4346" s="28"/>
    </row>
    <row r="4347" spans="1:1" x14ac:dyDescent="0.35">
      <c r="A4347" s="28"/>
    </row>
    <row r="4348" spans="1:1" x14ac:dyDescent="0.35">
      <c r="A4348" s="28"/>
    </row>
    <row r="4349" spans="1:1" x14ac:dyDescent="0.35">
      <c r="A4349" s="28"/>
    </row>
    <row r="4350" spans="1:1" x14ac:dyDescent="0.35">
      <c r="A4350" s="28"/>
    </row>
    <row r="4351" spans="1:1" x14ac:dyDescent="0.35">
      <c r="A4351" s="28"/>
    </row>
    <row r="4352" spans="1:1" x14ac:dyDescent="0.35">
      <c r="A4352" s="28"/>
    </row>
    <row r="4353" spans="1:1" x14ac:dyDescent="0.35">
      <c r="A4353" s="28"/>
    </row>
    <row r="4354" spans="1:1" x14ac:dyDescent="0.35">
      <c r="A4354" s="28"/>
    </row>
    <row r="4355" spans="1:1" x14ac:dyDescent="0.35">
      <c r="A4355" s="28"/>
    </row>
    <row r="4356" spans="1:1" x14ac:dyDescent="0.35">
      <c r="A4356" s="28"/>
    </row>
    <row r="4357" spans="1:1" x14ac:dyDescent="0.35">
      <c r="A4357" s="28"/>
    </row>
    <row r="4358" spans="1:1" x14ac:dyDescent="0.35">
      <c r="A4358" s="28"/>
    </row>
    <row r="4359" spans="1:1" x14ac:dyDescent="0.35">
      <c r="A4359" s="28"/>
    </row>
    <row r="4360" spans="1:1" x14ac:dyDescent="0.35">
      <c r="A4360" s="28"/>
    </row>
    <row r="4361" spans="1:1" x14ac:dyDescent="0.35">
      <c r="A4361" s="28"/>
    </row>
    <row r="4362" spans="1:1" x14ac:dyDescent="0.35">
      <c r="A4362" s="28"/>
    </row>
    <row r="4363" spans="1:1" x14ac:dyDescent="0.35">
      <c r="A4363" s="28"/>
    </row>
    <row r="4364" spans="1:1" x14ac:dyDescent="0.35">
      <c r="A4364" s="28"/>
    </row>
  </sheetData>
  <sheetProtection algorithmName="SHA-512" hashValue="q+bQlOIZravzM8VwFwnlGaeUofWEoYPiubQu7VvUm6CbsVgsL690uYWn/VuZjnN0Vv0HVJC99YgdqMF0+Y7epA==" saltValue="EjzHqYPqgqF4kYyckYimRg==" spinCount="100000" sheet="1" objects="1" scenarios="1"/>
  <printOptions horizontalCentered="1"/>
  <pageMargins left="0.25" right="0.25" top="0.75" bottom="0.75" header="0.3" footer="0.3"/>
  <pageSetup scale="10" fitToWidth="0" orientation="landscape" horizontalDpi="300" verticalDpi="3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C2FDD-8042-4A07-A673-A0D09B1B2735}">
  <dimension ref="A1:F225"/>
  <sheetViews>
    <sheetView zoomScale="80" zoomScaleNormal="80" workbookViewId="0">
      <pane ySplit="1" topLeftCell="A2" activePane="bottomLeft" state="frozen"/>
      <selection activeCell="B32" sqref="B32"/>
      <selection pane="bottomLeft" activeCell="B32" sqref="B32"/>
    </sheetView>
  </sheetViews>
  <sheetFormatPr defaultColWidth="8.7265625" defaultRowHeight="15.5" x14ac:dyDescent="0.35"/>
  <cols>
    <col min="1" max="1" width="26.1796875" style="1" bestFit="1" customWidth="1"/>
    <col min="2" max="2" width="24.7265625" style="1" customWidth="1"/>
    <col min="3" max="3" width="36.1796875" style="1" bestFit="1" customWidth="1"/>
    <col min="4" max="4" width="54.54296875" style="1" customWidth="1"/>
    <col min="5" max="5" width="16.81640625" style="23" bestFit="1" customWidth="1"/>
    <col min="6" max="6" width="8.1796875" style="1" customWidth="1"/>
    <col min="7" max="7" width="12.26953125" style="1" customWidth="1"/>
    <col min="8" max="8" width="11.1796875" style="1" customWidth="1"/>
    <col min="9" max="9" width="11.453125" style="1" customWidth="1"/>
    <col min="10" max="10" width="9.1796875" style="1" customWidth="1"/>
    <col min="11" max="16384" width="8.7265625" style="1"/>
  </cols>
  <sheetData>
    <row r="1" spans="1:6" ht="44.5" customHeight="1" x14ac:dyDescent="0.35">
      <c r="A1" s="143" t="s">
        <v>272</v>
      </c>
      <c r="B1" s="144" t="s">
        <v>273</v>
      </c>
      <c r="C1" s="144" t="s">
        <v>274</v>
      </c>
      <c r="D1" s="144" t="s">
        <v>275</v>
      </c>
      <c r="E1" s="145" t="s">
        <v>276</v>
      </c>
      <c r="F1" s="13"/>
    </row>
    <row r="2" spans="1:6" x14ac:dyDescent="0.35">
      <c r="A2" s="18" t="s">
        <v>81</v>
      </c>
      <c r="B2" s="8" t="s">
        <v>210</v>
      </c>
      <c r="C2" s="8" t="s">
        <v>81</v>
      </c>
      <c r="D2" s="21" t="s">
        <v>81</v>
      </c>
      <c r="E2" s="16">
        <v>101</v>
      </c>
    </row>
    <row r="3" spans="1:6" x14ac:dyDescent="0.35">
      <c r="A3" s="18" t="s">
        <v>81</v>
      </c>
      <c r="B3" s="8" t="s">
        <v>210</v>
      </c>
      <c r="C3" s="8" t="s">
        <v>82</v>
      </c>
      <c r="D3" s="21" t="s">
        <v>81</v>
      </c>
      <c r="E3" s="16">
        <v>102</v>
      </c>
    </row>
    <row r="4" spans="1:6" x14ac:dyDescent="0.35">
      <c r="A4" s="18" t="s">
        <v>81</v>
      </c>
      <c r="B4" s="8" t="s">
        <v>210</v>
      </c>
      <c r="C4" s="8" t="s">
        <v>91</v>
      </c>
      <c r="D4" s="15" t="s">
        <v>277</v>
      </c>
      <c r="E4" s="16">
        <v>103</v>
      </c>
    </row>
    <row r="5" spans="1:6" x14ac:dyDescent="0.35">
      <c r="A5" s="18" t="s">
        <v>81</v>
      </c>
      <c r="B5" s="8" t="s">
        <v>210</v>
      </c>
      <c r="C5" s="8" t="s">
        <v>94</v>
      </c>
      <c r="D5" s="21" t="s">
        <v>81</v>
      </c>
      <c r="E5" s="16">
        <v>104</v>
      </c>
    </row>
    <row r="6" spans="1:6" x14ac:dyDescent="0.35">
      <c r="A6" s="18" t="s">
        <v>81</v>
      </c>
      <c r="B6" s="8" t="s">
        <v>210</v>
      </c>
      <c r="C6" s="8" t="s">
        <v>93</v>
      </c>
      <c r="D6" s="21" t="s">
        <v>81</v>
      </c>
      <c r="E6" s="16">
        <v>105</v>
      </c>
    </row>
    <row r="7" spans="1:6" x14ac:dyDescent="0.35">
      <c r="A7" s="18" t="s">
        <v>81</v>
      </c>
      <c r="B7" s="8" t="s">
        <v>210</v>
      </c>
      <c r="C7" s="8" t="s">
        <v>92</v>
      </c>
      <c r="D7" s="21" t="s">
        <v>81</v>
      </c>
      <c r="E7" s="16">
        <v>106</v>
      </c>
    </row>
    <row r="8" spans="1:6" x14ac:dyDescent="0.35">
      <c r="A8" s="18" t="s">
        <v>81</v>
      </c>
      <c r="B8" s="8" t="s">
        <v>210</v>
      </c>
      <c r="C8" s="8" t="s">
        <v>95</v>
      </c>
      <c r="D8" s="21" t="s">
        <v>81</v>
      </c>
      <c r="E8" s="16">
        <v>107</v>
      </c>
    </row>
    <row r="9" spans="1:6" x14ac:dyDescent="0.35">
      <c r="A9" s="18" t="s">
        <v>81</v>
      </c>
      <c r="B9" s="8" t="s">
        <v>210</v>
      </c>
      <c r="C9" s="9">
        <v>0</v>
      </c>
      <c r="D9" s="15" t="s">
        <v>278</v>
      </c>
      <c r="E9" s="16">
        <v>108</v>
      </c>
    </row>
    <row r="10" spans="1:6" x14ac:dyDescent="0.35">
      <c r="A10" s="18" t="s">
        <v>81</v>
      </c>
      <c r="B10" s="8" t="s">
        <v>203</v>
      </c>
      <c r="C10" s="8" t="s">
        <v>81</v>
      </c>
      <c r="D10" s="21" t="s">
        <v>81</v>
      </c>
      <c r="E10" s="16">
        <v>109</v>
      </c>
    </row>
    <row r="11" spans="1:6" x14ac:dyDescent="0.35">
      <c r="A11" s="18" t="s">
        <v>81</v>
      </c>
      <c r="B11" s="8" t="s">
        <v>203</v>
      </c>
      <c r="C11" s="8" t="s">
        <v>82</v>
      </c>
      <c r="D11" s="21" t="s">
        <v>81</v>
      </c>
      <c r="E11" s="16">
        <v>110</v>
      </c>
    </row>
    <row r="12" spans="1:6" x14ac:dyDescent="0.35">
      <c r="A12" s="18" t="s">
        <v>81</v>
      </c>
      <c r="B12" s="8" t="s">
        <v>203</v>
      </c>
      <c r="C12" s="8" t="s">
        <v>91</v>
      </c>
      <c r="D12" s="15" t="s">
        <v>277</v>
      </c>
      <c r="E12" s="16">
        <v>111</v>
      </c>
    </row>
    <row r="13" spans="1:6" x14ac:dyDescent="0.35">
      <c r="A13" s="18" t="s">
        <v>81</v>
      </c>
      <c r="B13" s="8" t="s">
        <v>203</v>
      </c>
      <c r="C13" s="8" t="s">
        <v>94</v>
      </c>
      <c r="D13" s="21" t="s">
        <v>81</v>
      </c>
      <c r="E13" s="16">
        <v>112</v>
      </c>
    </row>
    <row r="14" spans="1:6" x14ac:dyDescent="0.35">
      <c r="A14" s="18" t="s">
        <v>81</v>
      </c>
      <c r="B14" s="8" t="s">
        <v>203</v>
      </c>
      <c r="C14" s="8" t="s">
        <v>93</v>
      </c>
      <c r="D14" s="21" t="s">
        <v>81</v>
      </c>
      <c r="E14" s="16">
        <v>113</v>
      </c>
    </row>
    <row r="15" spans="1:6" x14ac:dyDescent="0.35">
      <c r="A15" s="18" t="s">
        <v>81</v>
      </c>
      <c r="B15" s="8" t="s">
        <v>203</v>
      </c>
      <c r="C15" s="8" t="s">
        <v>92</v>
      </c>
      <c r="D15" s="21" t="s">
        <v>81</v>
      </c>
      <c r="E15" s="16">
        <v>114</v>
      </c>
    </row>
    <row r="16" spans="1:6" x14ac:dyDescent="0.35">
      <c r="A16" s="18" t="s">
        <v>81</v>
      </c>
      <c r="B16" s="8" t="s">
        <v>203</v>
      </c>
      <c r="C16" s="8" t="s">
        <v>95</v>
      </c>
      <c r="D16" s="21" t="s">
        <v>81</v>
      </c>
      <c r="E16" s="16">
        <v>115</v>
      </c>
    </row>
    <row r="17" spans="1:5" x14ac:dyDescent="0.35">
      <c r="A17" s="18" t="s">
        <v>81</v>
      </c>
      <c r="B17" s="8" t="s">
        <v>203</v>
      </c>
      <c r="C17" s="9">
        <v>0</v>
      </c>
      <c r="D17" s="15" t="s">
        <v>278</v>
      </c>
      <c r="E17" s="16">
        <v>116</v>
      </c>
    </row>
    <row r="18" spans="1:5" x14ac:dyDescent="0.35">
      <c r="A18" s="18" t="s">
        <v>81</v>
      </c>
      <c r="B18" s="8" t="s">
        <v>205</v>
      </c>
      <c r="C18" s="8" t="s">
        <v>81</v>
      </c>
      <c r="D18" s="21" t="s">
        <v>81</v>
      </c>
      <c r="E18" s="16">
        <v>117</v>
      </c>
    </row>
    <row r="19" spans="1:5" x14ac:dyDescent="0.35">
      <c r="A19" s="18" t="s">
        <v>81</v>
      </c>
      <c r="B19" s="8" t="s">
        <v>205</v>
      </c>
      <c r="C19" s="8" t="s">
        <v>82</v>
      </c>
      <c r="D19" s="21" t="s">
        <v>81</v>
      </c>
      <c r="E19" s="16">
        <v>118</v>
      </c>
    </row>
    <row r="20" spans="1:5" x14ac:dyDescent="0.35">
      <c r="A20" s="18" t="s">
        <v>81</v>
      </c>
      <c r="B20" s="8" t="s">
        <v>205</v>
      </c>
      <c r="C20" s="8" t="s">
        <v>91</v>
      </c>
      <c r="D20" s="15" t="s">
        <v>277</v>
      </c>
      <c r="E20" s="16">
        <v>119</v>
      </c>
    </row>
    <row r="21" spans="1:5" x14ac:dyDescent="0.35">
      <c r="A21" s="18" t="s">
        <v>81</v>
      </c>
      <c r="B21" s="8" t="s">
        <v>205</v>
      </c>
      <c r="C21" s="8" t="s">
        <v>94</v>
      </c>
      <c r="D21" s="21" t="s">
        <v>81</v>
      </c>
      <c r="E21" s="16">
        <v>120</v>
      </c>
    </row>
    <row r="22" spans="1:5" x14ac:dyDescent="0.35">
      <c r="A22" s="18" t="s">
        <v>81</v>
      </c>
      <c r="B22" s="8" t="s">
        <v>205</v>
      </c>
      <c r="C22" s="8" t="s">
        <v>93</v>
      </c>
      <c r="D22" s="21" t="s">
        <v>81</v>
      </c>
      <c r="E22" s="16">
        <v>121</v>
      </c>
    </row>
    <row r="23" spans="1:5" x14ac:dyDescent="0.35">
      <c r="A23" s="18" t="s">
        <v>81</v>
      </c>
      <c r="B23" s="8" t="s">
        <v>205</v>
      </c>
      <c r="C23" s="8" t="s">
        <v>92</v>
      </c>
      <c r="D23" s="21" t="s">
        <v>81</v>
      </c>
      <c r="E23" s="16">
        <v>122</v>
      </c>
    </row>
    <row r="24" spans="1:5" x14ac:dyDescent="0.35">
      <c r="A24" s="18" t="s">
        <v>81</v>
      </c>
      <c r="B24" s="8" t="s">
        <v>205</v>
      </c>
      <c r="C24" s="8" t="s">
        <v>95</v>
      </c>
      <c r="D24" s="21" t="s">
        <v>81</v>
      </c>
      <c r="E24" s="16">
        <v>123</v>
      </c>
    </row>
    <row r="25" spans="1:5" x14ac:dyDescent="0.35">
      <c r="A25" s="18" t="s">
        <v>81</v>
      </c>
      <c r="B25" s="8" t="s">
        <v>205</v>
      </c>
      <c r="C25" s="9">
        <v>0</v>
      </c>
      <c r="D25" s="15" t="s">
        <v>278</v>
      </c>
      <c r="E25" s="16">
        <v>124</v>
      </c>
    </row>
    <row r="26" spans="1:5" x14ac:dyDescent="0.35">
      <c r="A26" s="18" t="s">
        <v>81</v>
      </c>
      <c r="B26" s="9">
        <v>0</v>
      </c>
      <c r="C26" s="8" t="s">
        <v>81</v>
      </c>
      <c r="D26" s="21" t="s">
        <v>81</v>
      </c>
      <c r="E26" s="16">
        <v>125</v>
      </c>
    </row>
    <row r="27" spans="1:5" x14ac:dyDescent="0.35">
      <c r="A27" s="18" t="s">
        <v>81</v>
      </c>
      <c r="B27" s="9">
        <v>0</v>
      </c>
      <c r="C27" s="8" t="s">
        <v>82</v>
      </c>
      <c r="D27" s="21" t="s">
        <v>81</v>
      </c>
      <c r="E27" s="16">
        <v>126</v>
      </c>
    </row>
    <row r="28" spans="1:5" x14ac:dyDescent="0.35">
      <c r="A28" s="18" t="s">
        <v>81</v>
      </c>
      <c r="B28" s="9">
        <v>0</v>
      </c>
      <c r="C28" s="8" t="s">
        <v>91</v>
      </c>
      <c r="D28" s="15" t="s">
        <v>277</v>
      </c>
      <c r="E28" s="16">
        <v>127</v>
      </c>
    </row>
    <row r="29" spans="1:5" x14ac:dyDescent="0.35">
      <c r="A29" s="18" t="s">
        <v>81</v>
      </c>
      <c r="B29" s="9">
        <v>0</v>
      </c>
      <c r="C29" s="8" t="s">
        <v>94</v>
      </c>
      <c r="D29" s="21" t="s">
        <v>81</v>
      </c>
      <c r="E29" s="16">
        <v>128</v>
      </c>
    </row>
    <row r="30" spans="1:5" x14ac:dyDescent="0.35">
      <c r="A30" s="18" t="s">
        <v>81</v>
      </c>
      <c r="B30" s="9">
        <v>0</v>
      </c>
      <c r="C30" s="8" t="s">
        <v>93</v>
      </c>
      <c r="D30" s="21" t="s">
        <v>81</v>
      </c>
      <c r="E30" s="16">
        <v>129</v>
      </c>
    </row>
    <row r="31" spans="1:5" x14ac:dyDescent="0.35">
      <c r="A31" s="18" t="s">
        <v>81</v>
      </c>
      <c r="B31" s="9">
        <v>0</v>
      </c>
      <c r="C31" s="8" t="s">
        <v>92</v>
      </c>
      <c r="D31" s="21" t="s">
        <v>81</v>
      </c>
      <c r="E31" s="16">
        <v>130</v>
      </c>
    </row>
    <row r="32" spans="1:5" x14ac:dyDescent="0.35">
      <c r="A32" s="18" t="s">
        <v>81</v>
      </c>
      <c r="B32" s="9">
        <v>0</v>
      </c>
      <c r="C32" s="8" t="s">
        <v>95</v>
      </c>
      <c r="D32" s="21" t="s">
        <v>81</v>
      </c>
      <c r="E32" s="16">
        <v>131</v>
      </c>
    </row>
    <row r="33" spans="1:5" x14ac:dyDescent="0.35">
      <c r="A33" s="18" t="s">
        <v>81</v>
      </c>
      <c r="B33" s="9">
        <v>0</v>
      </c>
      <c r="C33" s="9">
        <v>0</v>
      </c>
      <c r="D33" s="15" t="s">
        <v>278</v>
      </c>
      <c r="E33" s="16">
        <v>132</v>
      </c>
    </row>
    <row r="34" spans="1:5" x14ac:dyDescent="0.35">
      <c r="A34" s="14" t="s">
        <v>91</v>
      </c>
      <c r="B34" s="10" t="s">
        <v>210</v>
      </c>
      <c r="C34" s="10" t="s">
        <v>81</v>
      </c>
      <c r="D34" s="20" t="s">
        <v>81</v>
      </c>
      <c r="E34" s="16">
        <v>133</v>
      </c>
    </row>
    <row r="35" spans="1:5" x14ac:dyDescent="0.35">
      <c r="A35" s="14" t="s">
        <v>91</v>
      </c>
      <c r="B35" s="10" t="s">
        <v>210</v>
      </c>
      <c r="C35" s="10" t="s">
        <v>82</v>
      </c>
      <c r="D35" s="20" t="s">
        <v>82</v>
      </c>
      <c r="E35" s="16">
        <v>134</v>
      </c>
    </row>
    <row r="36" spans="1:5" x14ac:dyDescent="0.35">
      <c r="A36" s="14" t="s">
        <v>91</v>
      </c>
      <c r="B36" s="10" t="s">
        <v>210</v>
      </c>
      <c r="C36" s="10" t="s">
        <v>91</v>
      </c>
      <c r="D36" s="15" t="s">
        <v>277</v>
      </c>
      <c r="E36" s="16">
        <v>135</v>
      </c>
    </row>
    <row r="37" spans="1:5" x14ac:dyDescent="0.35">
      <c r="A37" s="14" t="s">
        <v>91</v>
      </c>
      <c r="B37" s="10" t="s">
        <v>210</v>
      </c>
      <c r="C37" s="10" t="s">
        <v>94</v>
      </c>
      <c r="D37" s="20" t="s">
        <v>279</v>
      </c>
      <c r="E37" s="16">
        <v>136</v>
      </c>
    </row>
    <row r="38" spans="1:5" x14ac:dyDescent="0.35">
      <c r="A38" s="14" t="s">
        <v>91</v>
      </c>
      <c r="B38" s="10" t="s">
        <v>210</v>
      </c>
      <c r="C38" s="10" t="s">
        <v>92</v>
      </c>
      <c r="D38" s="20" t="s">
        <v>279</v>
      </c>
      <c r="E38" s="16">
        <v>137</v>
      </c>
    </row>
    <row r="39" spans="1:5" x14ac:dyDescent="0.35">
      <c r="A39" s="14" t="s">
        <v>91</v>
      </c>
      <c r="B39" s="10" t="s">
        <v>210</v>
      </c>
      <c r="C39" s="10" t="s">
        <v>93</v>
      </c>
      <c r="D39" s="20" t="s">
        <v>279</v>
      </c>
      <c r="E39" s="16">
        <v>138</v>
      </c>
    </row>
    <row r="40" spans="1:5" x14ac:dyDescent="0.35">
      <c r="A40" s="14" t="s">
        <v>91</v>
      </c>
      <c r="B40" s="10" t="s">
        <v>210</v>
      </c>
      <c r="C40" s="10" t="s">
        <v>95</v>
      </c>
      <c r="D40" s="20" t="s">
        <v>83</v>
      </c>
      <c r="E40" s="16">
        <v>139</v>
      </c>
    </row>
    <row r="41" spans="1:5" x14ac:dyDescent="0.35">
      <c r="A41" s="14" t="s">
        <v>91</v>
      </c>
      <c r="B41" s="10" t="s">
        <v>210</v>
      </c>
      <c r="C41" s="9">
        <v>0</v>
      </c>
      <c r="D41" s="15" t="s">
        <v>278</v>
      </c>
      <c r="E41" s="16">
        <v>140</v>
      </c>
    </row>
    <row r="42" spans="1:5" x14ac:dyDescent="0.35">
      <c r="A42" s="14" t="s">
        <v>91</v>
      </c>
      <c r="B42" s="10" t="s">
        <v>203</v>
      </c>
      <c r="C42" s="10" t="s">
        <v>81</v>
      </c>
      <c r="D42" s="20" t="s">
        <v>81</v>
      </c>
      <c r="E42" s="16">
        <v>141</v>
      </c>
    </row>
    <row r="43" spans="1:5" x14ac:dyDescent="0.35">
      <c r="A43" s="14" t="s">
        <v>91</v>
      </c>
      <c r="B43" s="10" t="s">
        <v>203</v>
      </c>
      <c r="C43" s="10" t="s">
        <v>82</v>
      </c>
      <c r="D43" s="20" t="s">
        <v>82</v>
      </c>
      <c r="E43" s="16">
        <v>142</v>
      </c>
    </row>
    <row r="44" spans="1:5" x14ac:dyDescent="0.35">
      <c r="A44" s="14" t="s">
        <v>91</v>
      </c>
      <c r="B44" s="10" t="s">
        <v>203</v>
      </c>
      <c r="C44" s="10" t="s">
        <v>91</v>
      </c>
      <c r="D44" s="15" t="s">
        <v>277</v>
      </c>
      <c r="E44" s="16">
        <v>143</v>
      </c>
    </row>
    <row r="45" spans="1:5" x14ac:dyDescent="0.35">
      <c r="A45" s="14" t="s">
        <v>91</v>
      </c>
      <c r="B45" s="10" t="s">
        <v>203</v>
      </c>
      <c r="C45" s="10" t="s">
        <v>94</v>
      </c>
      <c r="D45" s="20" t="s">
        <v>279</v>
      </c>
      <c r="E45" s="16">
        <v>144</v>
      </c>
    </row>
    <row r="46" spans="1:5" x14ac:dyDescent="0.35">
      <c r="A46" s="14" t="s">
        <v>91</v>
      </c>
      <c r="B46" s="10" t="s">
        <v>203</v>
      </c>
      <c r="C46" s="10" t="s">
        <v>92</v>
      </c>
      <c r="D46" s="20" t="s">
        <v>279</v>
      </c>
      <c r="E46" s="16">
        <v>145</v>
      </c>
    </row>
    <row r="47" spans="1:5" x14ac:dyDescent="0.35">
      <c r="A47" s="14" t="s">
        <v>91</v>
      </c>
      <c r="B47" s="10" t="s">
        <v>203</v>
      </c>
      <c r="C47" s="10" t="s">
        <v>93</v>
      </c>
      <c r="D47" s="20" t="s">
        <v>279</v>
      </c>
      <c r="E47" s="16">
        <v>146</v>
      </c>
    </row>
    <row r="48" spans="1:5" x14ac:dyDescent="0.35">
      <c r="A48" s="14" t="s">
        <v>91</v>
      </c>
      <c r="B48" s="10" t="s">
        <v>203</v>
      </c>
      <c r="C48" s="10" t="s">
        <v>95</v>
      </c>
      <c r="D48" s="20" t="s">
        <v>83</v>
      </c>
      <c r="E48" s="16">
        <v>147</v>
      </c>
    </row>
    <row r="49" spans="1:5" x14ac:dyDescent="0.35">
      <c r="A49" s="14" t="s">
        <v>91</v>
      </c>
      <c r="B49" s="10" t="s">
        <v>203</v>
      </c>
      <c r="C49" s="9">
        <v>0</v>
      </c>
      <c r="D49" s="15" t="s">
        <v>278</v>
      </c>
      <c r="E49" s="16">
        <v>148</v>
      </c>
    </row>
    <row r="50" spans="1:5" x14ac:dyDescent="0.35">
      <c r="A50" s="14" t="s">
        <v>91</v>
      </c>
      <c r="B50" s="10" t="s">
        <v>205</v>
      </c>
      <c r="C50" s="10" t="s">
        <v>81</v>
      </c>
      <c r="D50" s="20" t="s">
        <v>81</v>
      </c>
      <c r="E50" s="16">
        <v>149</v>
      </c>
    </row>
    <row r="51" spans="1:5" x14ac:dyDescent="0.35">
      <c r="A51" s="14" t="s">
        <v>91</v>
      </c>
      <c r="B51" s="10" t="s">
        <v>205</v>
      </c>
      <c r="C51" s="10" t="s">
        <v>82</v>
      </c>
      <c r="D51" s="15" t="s">
        <v>280</v>
      </c>
      <c r="E51" s="16">
        <v>150</v>
      </c>
    </row>
    <row r="52" spans="1:5" x14ac:dyDescent="0.35">
      <c r="A52" s="14" t="s">
        <v>91</v>
      </c>
      <c r="B52" s="10" t="s">
        <v>205</v>
      </c>
      <c r="C52" s="10" t="s">
        <v>91</v>
      </c>
      <c r="D52" s="20" t="s">
        <v>279</v>
      </c>
      <c r="E52" s="16">
        <v>151</v>
      </c>
    </row>
    <row r="53" spans="1:5" x14ac:dyDescent="0.35">
      <c r="A53" s="14" t="s">
        <v>91</v>
      </c>
      <c r="B53" s="10" t="s">
        <v>205</v>
      </c>
      <c r="C53" s="10" t="s">
        <v>94</v>
      </c>
      <c r="D53" s="20" t="s">
        <v>279</v>
      </c>
      <c r="E53" s="16">
        <v>152</v>
      </c>
    </row>
    <row r="54" spans="1:5" x14ac:dyDescent="0.35">
      <c r="A54" s="14" t="s">
        <v>91</v>
      </c>
      <c r="B54" s="10" t="s">
        <v>205</v>
      </c>
      <c r="C54" s="10" t="s">
        <v>92</v>
      </c>
      <c r="D54" s="20" t="s">
        <v>279</v>
      </c>
      <c r="E54" s="16">
        <v>153</v>
      </c>
    </row>
    <row r="55" spans="1:5" x14ac:dyDescent="0.35">
      <c r="A55" s="14" t="s">
        <v>91</v>
      </c>
      <c r="B55" s="10" t="s">
        <v>205</v>
      </c>
      <c r="C55" s="10" t="s">
        <v>93</v>
      </c>
      <c r="D55" s="20" t="s">
        <v>279</v>
      </c>
      <c r="E55" s="16">
        <v>154</v>
      </c>
    </row>
    <row r="56" spans="1:5" x14ac:dyDescent="0.35">
      <c r="A56" s="14" t="s">
        <v>91</v>
      </c>
      <c r="B56" s="10" t="s">
        <v>205</v>
      </c>
      <c r="C56" s="10" t="s">
        <v>95</v>
      </c>
      <c r="D56" s="20" t="s">
        <v>83</v>
      </c>
      <c r="E56" s="16">
        <v>155</v>
      </c>
    </row>
    <row r="57" spans="1:5" x14ac:dyDescent="0.35">
      <c r="A57" s="14" t="s">
        <v>91</v>
      </c>
      <c r="B57" s="10" t="s">
        <v>205</v>
      </c>
      <c r="C57" s="9">
        <v>0</v>
      </c>
      <c r="D57" s="15" t="s">
        <v>278</v>
      </c>
      <c r="E57" s="16">
        <v>156</v>
      </c>
    </row>
    <row r="58" spans="1:5" x14ac:dyDescent="0.35">
      <c r="A58" s="14" t="s">
        <v>91</v>
      </c>
      <c r="B58" s="9">
        <v>0</v>
      </c>
      <c r="C58" s="10" t="s">
        <v>81</v>
      </c>
      <c r="D58" s="15" t="s">
        <v>281</v>
      </c>
      <c r="E58" s="16">
        <v>157</v>
      </c>
    </row>
    <row r="59" spans="1:5" x14ac:dyDescent="0.35">
      <c r="A59" s="14" t="s">
        <v>91</v>
      </c>
      <c r="B59" s="9">
        <v>0</v>
      </c>
      <c r="C59" s="10" t="s">
        <v>82</v>
      </c>
      <c r="D59" s="15" t="s">
        <v>281</v>
      </c>
      <c r="E59" s="16">
        <v>158</v>
      </c>
    </row>
    <row r="60" spans="1:5" x14ac:dyDescent="0.35">
      <c r="A60" s="14" t="s">
        <v>91</v>
      </c>
      <c r="B60" s="9">
        <v>0</v>
      </c>
      <c r="C60" s="10" t="s">
        <v>91</v>
      </c>
      <c r="D60" s="15" t="s">
        <v>281</v>
      </c>
      <c r="E60" s="16">
        <v>159</v>
      </c>
    </row>
    <row r="61" spans="1:5" x14ac:dyDescent="0.35">
      <c r="A61" s="14" t="s">
        <v>91</v>
      </c>
      <c r="B61" s="9">
        <v>0</v>
      </c>
      <c r="C61" s="10" t="s">
        <v>94</v>
      </c>
      <c r="D61" s="15" t="s">
        <v>281</v>
      </c>
      <c r="E61" s="16">
        <v>160</v>
      </c>
    </row>
    <row r="62" spans="1:5" x14ac:dyDescent="0.35">
      <c r="A62" s="14" t="s">
        <v>91</v>
      </c>
      <c r="B62" s="9">
        <v>0</v>
      </c>
      <c r="C62" s="10" t="s">
        <v>92</v>
      </c>
      <c r="D62" s="15" t="s">
        <v>281</v>
      </c>
      <c r="E62" s="16">
        <v>161</v>
      </c>
    </row>
    <row r="63" spans="1:5" x14ac:dyDescent="0.35">
      <c r="A63" s="14" t="s">
        <v>91</v>
      </c>
      <c r="B63" s="9">
        <v>0</v>
      </c>
      <c r="C63" s="10" t="s">
        <v>93</v>
      </c>
      <c r="D63" s="15" t="s">
        <v>281</v>
      </c>
      <c r="E63" s="16">
        <v>162</v>
      </c>
    </row>
    <row r="64" spans="1:5" x14ac:dyDescent="0.35">
      <c r="A64" s="14" t="s">
        <v>91</v>
      </c>
      <c r="B64" s="9">
        <v>0</v>
      </c>
      <c r="C64" s="10" t="s">
        <v>95</v>
      </c>
      <c r="D64" s="15" t="s">
        <v>281</v>
      </c>
      <c r="E64" s="16">
        <v>163</v>
      </c>
    </row>
    <row r="65" spans="1:5" x14ac:dyDescent="0.35">
      <c r="A65" s="14" t="s">
        <v>91</v>
      </c>
      <c r="B65" s="9">
        <v>0</v>
      </c>
      <c r="C65" s="9">
        <v>0</v>
      </c>
      <c r="D65" s="15" t="s">
        <v>282</v>
      </c>
      <c r="E65" s="16">
        <v>164</v>
      </c>
    </row>
    <row r="66" spans="1:5" x14ac:dyDescent="0.35">
      <c r="A66" s="17" t="s">
        <v>94</v>
      </c>
      <c r="B66" s="11" t="s">
        <v>210</v>
      </c>
      <c r="C66" s="11" t="s">
        <v>81</v>
      </c>
      <c r="D66" s="21" t="s">
        <v>81</v>
      </c>
      <c r="E66" s="16">
        <v>165</v>
      </c>
    </row>
    <row r="67" spans="1:5" x14ac:dyDescent="0.35">
      <c r="A67" s="17" t="s">
        <v>94</v>
      </c>
      <c r="B67" s="11" t="s">
        <v>210</v>
      </c>
      <c r="C67" s="11" t="s">
        <v>82</v>
      </c>
      <c r="D67" s="21" t="s">
        <v>82</v>
      </c>
      <c r="E67" s="16">
        <v>166</v>
      </c>
    </row>
    <row r="68" spans="1:5" x14ac:dyDescent="0.35">
      <c r="A68" s="17" t="s">
        <v>94</v>
      </c>
      <c r="B68" s="11" t="s">
        <v>210</v>
      </c>
      <c r="C68" s="11" t="s">
        <v>91</v>
      </c>
      <c r="D68" s="15" t="s">
        <v>277</v>
      </c>
      <c r="E68" s="16">
        <v>167</v>
      </c>
    </row>
    <row r="69" spans="1:5" x14ac:dyDescent="0.35">
      <c r="A69" s="17" t="s">
        <v>94</v>
      </c>
      <c r="B69" s="11" t="s">
        <v>210</v>
      </c>
      <c r="C69" s="11" t="s">
        <v>94</v>
      </c>
      <c r="D69" s="20" t="s">
        <v>279</v>
      </c>
      <c r="E69" s="16">
        <v>168</v>
      </c>
    </row>
    <row r="70" spans="1:5" x14ac:dyDescent="0.35">
      <c r="A70" s="17" t="s">
        <v>94</v>
      </c>
      <c r="B70" s="11" t="s">
        <v>210</v>
      </c>
      <c r="C70" s="11" t="s">
        <v>93</v>
      </c>
      <c r="D70" s="20" t="s">
        <v>279</v>
      </c>
      <c r="E70" s="16">
        <v>169</v>
      </c>
    </row>
    <row r="71" spans="1:5" x14ac:dyDescent="0.35">
      <c r="A71" s="17" t="s">
        <v>94</v>
      </c>
      <c r="B71" s="11" t="s">
        <v>210</v>
      </c>
      <c r="C71" s="11" t="s">
        <v>92</v>
      </c>
      <c r="D71" s="20" t="s">
        <v>279</v>
      </c>
      <c r="E71" s="16">
        <v>170</v>
      </c>
    </row>
    <row r="72" spans="1:5" x14ac:dyDescent="0.35">
      <c r="A72" s="17" t="s">
        <v>94</v>
      </c>
      <c r="B72" s="11" t="s">
        <v>210</v>
      </c>
      <c r="C72" s="11" t="s">
        <v>95</v>
      </c>
      <c r="D72" s="21" t="s">
        <v>83</v>
      </c>
      <c r="E72" s="16">
        <v>171</v>
      </c>
    </row>
    <row r="73" spans="1:5" x14ac:dyDescent="0.35">
      <c r="A73" s="17" t="s">
        <v>94</v>
      </c>
      <c r="B73" s="11" t="s">
        <v>210</v>
      </c>
      <c r="C73" s="9">
        <v>0</v>
      </c>
      <c r="D73" s="15" t="s">
        <v>278</v>
      </c>
      <c r="E73" s="16">
        <v>172</v>
      </c>
    </row>
    <row r="74" spans="1:5" x14ac:dyDescent="0.35">
      <c r="A74" s="17" t="s">
        <v>94</v>
      </c>
      <c r="B74" s="11" t="s">
        <v>203</v>
      </c>
      <c r="C74" s="11" t="s">
        <v>81</v>
      </c>
      <c r="D74" s="21" t="s">
        <v>81</v>
      </c>
      <c r="E74" s="16">
        <v>173</v>
      </c>
    </row>
    <row r="75" spans="1:5" x14ac:dyDescent="0.35">
      <c r="A75" s="17" t="s">
        <v>94</v>
      </c>
      <c r="B75" s="11" t="s">
        <v>203</v>
      </c>
      <c r="C75" s="11" t="s">
        <v>82</v>
      </c>
      <c r="D75" s="21" t="s">
        <v>82</v>
      </c>
      <c r="E75" s="16">
        <v>174</v>
      </c>
    </row>
    <row r="76" spans="1:5" x14ac:dyDescent="0.35">
      <c r="A76" s="17" t="s">
        <v>94</v>
      </c>
      <c r="B76" s="11" t="s">
        <v>203</v>
      </c>
      <c r="C76" s="11" t="s">
        <v>91</v>
      </c>
      <c r="D76" s="15" t="s">
        <v>277</v>
      </c>
      <c r="E76" s="16">
        <v>175</v>
      </c>
    </row>
    <row r="77" spans="1:5" x14ac:dyDescent="0.35">
      <c r="A77" s="17" t="s">
        <v>94</v>
      </c>
      <c r="B77" s="11" t="s">
        <v>203</v>
      </c>
      <c r="C77" s="11" t="s">
        <v>94</v>
      </c>
      <c r="D77" s="20" t="s">
        <v>279</v>
      </c>
      <c r="E77" s="16">
        <v>176</v>
      </c>
    </row>
    <row r="78" spans="1:5" x14ac:dyDescent="0.35">
      <c r="A78" s="17" t="s">
        <v>94</v>
      </c>
      <c r="B78" s="11" t="s">
        <v>203</v>
      </c>
      <c r="C78" s="11" t="s">
        <v>93</v>
      </c>
      <c r="D78" s="20" t="s">
        <v>279</v>
      </c>
      <c r="E78" s="16">
        <v>177</v>
      </c>
    </row>
    <row r="79" spans="1:5" x14ac:dyDescent="0.35">
      <c r="A79" s="17" t="s">
        <v>94</v>
      </c>
      <c r="B79" s="11" t="s">
        <v>203</v>
      </c>
      <c r="C79" s="11" t="s">
        <v>92</v>
      </c>
      <c r="D79" s="20" t="s">
        <v>279</v>
      </c>
      <c r="E79" s="16">
        <v>178</v>
      </c>
    </row>
    <row r="80" spans="1:5" x14ac:dyDescent="0.35">
      <c r="A80" s="17" t="s">
        <v>94</v>
      </c>
      <c r="B80" s="11" t="s">
        <v>203</v>
      </c>
      <c r="C80" s="11" t="s">
        <v>95</v>
      </c>
      <c r="D80" s="21" t="s">
        <v>83</v>
      </c>
      <c r="E80" s="16">
        <v>179</v>
      </c>
    </row>
    <row r="81" spans="1:5" x14ac:dyDescent="0.35">
      <c r="A81" s="17" t="s">
        <v>94</v>
      </c>
      <c r="B81" s="11" t="s">
        <v>203</v>
      </c>
      <c r="C81" s="9">
        <v>0</v>
      </c>
      <c r="D81" s="15" t="s">
        <v>278</v>
      </c>
      <c r="E81" s="16">
        <v>180</v>
      </c>
    </row>
    <row r="82" spans="1:5" x14ac:dyDescent="0.35">
      <c r="A82" s="17" t="s">
        <v>94</v>
      </c>
      <c r="B82" s="11" t="s">
        <v>205</v>
      </c>
      <c r="C82" s="11" t="s">
        <v>81</v>
      </c>
      <c r="D82" s="21" t="s">
        <v>81</v>
      </c>
      <c r="E82" s="16">
        <v>181</v>
      </c>
    </row>
    <row r="83" spans="1:5" x14ac:dyDescent="0.35">
      <c r="A83" s="17" t="s">
        <v>94</v>
      </c>
      <c r="B83" s="11" t="s">
        <v>205</v>
      </c>
      <c r="C83" s="11" t="s">
        <v>82</v>
      </c>
      <c r="D83" s="15" t="s">
        <v>280</v>
      </c>
      <c r="E83" s="16">
        <v>182</v>
      </c>
    </row>
    <row r="84" spans="1:5" x14ac:dyDescent="0.35">
      <c r="A84" s="17" t="s">
        <v>94</v>
      </c>
      <c r="B84" s="11" t="s">
        <v>205</v>
      </c>
      <c r="C84" s="11" t="s">
        <v>91</v>
      </c>
      <c r="D84" s="20" t="s">
        <v>279</v>
      </c>
      <c r="E84" s="16">
        <v>183</v>
      </c>
    </row>
    <row r="85" spans="1:5" x14ac:dyDescent="0.35">
      <c r="A85" s="17" t="s">
        <v>94</v>
      </c>
      <c r="B85" s="11" t="s">
        <v>205</v>
      </c>
      <c r="C85" s="11" t="s">
        <v>94</v>
      </c>
      <c r="D85" s="20" t="s">
        <v>279</v>
      </c>
      <c r="E85" s="16">
        <v>184</v>
      </c>
    </row>
    <row r="86" spans="1:5" x14ac:dyDescent="0.35">
      <c r="A86" s="17" t="s">
        <v>94</v>
      </c>
      <c r="B86" s="11" t="s">
        <v>205</v>
      </c>
      <c r="C86" s="11" t="s">
        <v>93</v>
      </c>
      <c r="D86" s="20" t="s">
        <v>279</v>
      </c>
      <c r="E86" s="16">
        <v>185</v>
      </c>
    </row>
    <row r="87" spans="1:5" x14ac:dyDescent="0.35">
      <c r="A87" s="17" t="s">
        <v>94</v>
      </c>
      <c r="B87" s="11" t="s">
        <v>205</v>
      </c>
      <c r="C87" s="11" t="s">
        <v>92</v>
      </c>
      <c r="D87" s="20" t="s">
        <v>279</v>
      </c>
      <c r="E87" s="16">
        <v>186</v>
      </c>
    </row>
    <row r="88" spans="1:5" x14ac:dyDescent="0.35">
      <c r="A88" s="17" t="s">
        <v>94</v>
      </c>
      <c r="B88" s="11" t="s">
        <v>205</v>
      </c>
      <c r="C88" s="11" t="s">
        <v>95</v>
      </c>
      <c r="D88" s="21" t="s">
        <v>83</v>
      </c>
      <c r="E88" s="16">
        <v>187</v>
      </c>
    </row>
    <row r="89" spans="1:5" x14ac:dyDescent="0.35">
      <c r="A89" s="17" t="s">
        <v>94</v>
      </c>
      <c r="B89" s="11" t="s">
        <v>205</v>
      </c>
      <c r="C89" s="9">
        <v>0</v>
      </c>
      <c r="D89" s="15" t="s">
        <v>278</v>
      </c>
      <c r="E89" s="16">
        <v>188</v>
      </c>
    </row>
    <row r="90" spans="1:5" x14ac:dyDescent="0.35">
      <c r="A90" s="17" t="s">
        <v>94</v>
      </c>
      <c r="B90" s="9">
        <v>0</v>
      </c>
      <c r="C90" s="11" t="s">
        <v>81</v>
      </c>
      <c r="D90" s="15" t="s">
        <v>281</v>
      </c>
      <c r="E90" s="16">
        <v>189</v>
      </c>
    </row>
    <row r="91" spans="1:5" x14ac:dyDescent="0.35">
      <c r="A91" s="17" t="s">
        <v>94</v>
      </c>
      <c r="B91" s="9">
        <v>0</v>
      </c>
      <c r="C91" s="11" t="s">
        <v>82</v>
      </c>
      <c r="D91" s="15" t="s">
        <v>281</v>
      </c>
      <c r="E91" s="16">
        <v>190</v>
      </c>
    </row>
    <row r="92" spans="1:5" x14ac:dyDescent="0.35">
      <c r="A92" s="17" t="s">
        <v>94</v>
      </c>
      <c r="B92" s="9">
        <v>0</v>
      </c>
      <c r="C92" s="11" t="s">
        <v>91</v>
      </c>
      <c r="D92" s="15" t="s">
        <v>281</v>
      </c>
      <c r="E92" s="16">
        <v>191</v>
      </c>
    </row>
    <row r="93" spans="1:5" x14ac:dyDescent="0.35">
      <c r="A93" s="17" t="s">
        <v>94</v>
      </c>
      <c r="B93" s="9">
        <v>0</v>
      </c>
      <c r="C93" s="11" t="s">
        <v>94</v>
      </c>
      <c r="D93" s="15" t="s">
        <v>281</v>
      </c>
      <c r="E93" s="16">
        <v>192</v>
      </c>
    </row>
    <row r="94" spans="1:5" x14ac:dyDescent="0.35">
      <c r="A94" s="17" t="s">
        <v>94</v>
      </c>
      <c r="B94" s="9">
        <v>0</v>
      </c>
      <c r="C94" s="11" t="s">
        <v>93</v>
      </c>
      <c r="D94" s="15" t="s">
        <v>281</v>
      </c>
      <c r="E94" s="16">
        <v>193</v>
      </c>
    </row>
    <row r="95" spans="1:5" x14ac:dyDescent="0.35">
      <c r="A95" s="17" t="s">
        <v>94</v>
      </c>
      <c r="B95" s="9">
        <v>0</v>
      </c>
      <c r="C95" s="11" t="s">
        <v>92</v>
      </c>
      <c r="D95" s="15" t="s">
        <v>281</v>
      </c>
      <c r="E95" s="16">
        <v>194</v>
      </c>
    </row>
    <row r="96" spans="1:5" x14ac:dyDescent="0.35">
      <c r="A96" s="17" t="s">
        <v>94</v>
      </c>
      <c r="B96" s="9">
        <v>0</v>
      </c>
      <c r="C96" s="11" t="s">
        <v>95</v>
      </c>
      <c r="D96" s="15" t="s">
        <v>281</v>
      </c>
      <c r="E96" s="16">
        <v>195</v>
      </c>
    </row>
    <row r="97" spans="1:5" x14ac:dyDescent="0.35">
      <c r="A97" s="17" t="s">
        <v>94</v>
      </c>
      <c r="B97" s="9">
        <v>0</v>
      </c>
      <c r="C97" s="9">
        <v>0</v>
      </c>
      <c r="D97" s="15" t="s">
        <v>282</v>
      </c>
      <c r="E97" s="16">
        <v>196</v>
      </c>
    </row>
    <row r="98" spans="1:5" x14ac:dyDescent="0.35">
      <c r="A98" s="17" t="s">
        <v>93</v>
      </c>
      <c r="B98" s="11" t="s">
        <v>210</v>
      </c>
      <c r="C98" s="11" t="s">
        <v>81</v>
      </c>
      <c r="D98" s="21" t="s">
        <v>81</v>
      </c>
      <c r="E98" s="16">
        <v>197</v>
      </c>
    </row>
    <row r="99" spans="1:5" x14ac:dyDescent="0.35">
      <c r="A99" s="17" t="s">
        <v>93</v>
      </c>
      <c r="B99" s="11" t="s">
        <v>210</v>
      </c>
      <c r="C99" s="11" t="s">
        <v>82</v>
      </c>
      <c r="D99" s="21" t="s">
        <v>82</v>
      </c>
      <c r="E99" s="16">
        <v>198</v>
      </c>
    </row>
    <row r="100" spans="1:5" x14ac:dyDescent="0.35">
      <c r="A100" s="17" t="s">
        <v>93</v>
      </c>
      <c r="B100" s="11" t="s">
        <v>210</v>
      </c>
      <c r="C100" s="11" t="s">
        <v>91</v>
      </c>
      <c r="D100" s="15" t="s">
        <v>277</v>
      </c>
      <c r="E100" s="16">
        <v>199</v>
      </c>
    </row>
    <row r="101" spans="1:5" x14ac:dyDescent="0.35">
      <c r="A101" s="17" t="s">
        <v>93</v>
      </c>
      <c r="B101" s="11" t="s">
        <v>210</v>
      </c>
      <c r="C101" s="11" t="s">
        <v>94</v>
      </c>
      <c r="D101" s="20" t="s">
        <v>279</v>
      </c>
      <c r="E101" s="16">
        <v>200</v>
      </c>
    </row>
    <row r="102" spans="1:5" x14ac:dyDescent="0.35">
      <c r="A102" s="17" t="s">
        <v>93</v>
      </c>
      <c r="B102" s="11" t="s">
        <v>210</v>
      </c>
      <c r="C102" s="11" t="s">
        <v>93</v>
      </c>
      <c r="D102" s="20" t="s">
        <v>279</v>
      </c>
      <c r="E102" s="16">
        <v>201</v>
      </c>
    </row>
    <row r="103" spans="1:5" x14ac:dyDescent="0.35">
      <c r="A103" s="17" t="s">
        <v>93</v>
      </c>
      <c r="B103" s="11" t="s">
        <v>210</v>
      </c>
      <c r="C103" s="11" t="s">
        <v>92</v>
      </c>
      <c r="D103" s="20" t="s">
        <v>279</v>
      </c>
      <c r="E103" s="16">
        <v>202</v>
      </c>
    </row>
    <row r="104" spans="1:5" x14ac:dyDescent="0.35">
      <c r="A104" s="17" t="s">
        <v>93</v>
      </c>
      <c r="B104" s="11" t="s">
        <v>210</v>
      </c>
      <c r="C104" s="11" t="s">
        <v>95</v>
      </c>
      <c r="D104" s="21" t="s">
        <v>83</v>
      </c>
      <c r="E104" s="16">
        <v>203</v>
      </c>
    </row>
    <row r="105" spans="1:5" x14ac:dyDescent="0.35">
      <c r="A105" s="17" t="s">
        <v>93</v>
      </c>
      <c r="B105" s="11" t="s">
        <v>210</v>
      </c>
      <c r="C105" s="9">
        <v>0</v>
      </c>
      <c r="D105" s="15" t="s">
        <v>278</v>
      </c>
      <c r="E105" s="16">
        <v>204</v>
      </c>
    </row>
    <row r="106" spans="1:5" x14ac:dyDescent="0.35">
      <c r="A106" s="17" t="s">
        <v>93</v>
      </c>
      <c r="B106" s="11" t="s">
        <v>203</v>
      </c>
      <c r="C106" s="11" t="s">
        <v>81</v>
      </c>
      <c r="D106" s="21" t="s">
        <v>81</v>
      </c>
      <c r="E106" s="16">
        <v>205</v>
      </c>
    </row>
    <row r="107" spans="1:5" x14ac:dyDescent="0.35">
      <c r="A107" s="17" t="s">
        <v>93</v>
      </c>
      <c r="B107" s="11" t="s">
        <v>203</v>
      </c>
      <c r="C107" s="11" t="s">
        <v>82</v>
      </c>
      <c r="D107" s="21" t="s">
        <v>82</v>
      </c>
      <c r="E107" s="16">
        <v>206</v>
      </c>
    </row>
    <row r="108" spans="1:5" x14ac:dyDescent="0.35">
      <c r="A108" s="17" t="s">
        <v>93</v>
      </c>
      <c r="B108" s="11" t="s">
        <v>203</v>
      </c>
      <c r="C108" s="11" t="s">
        <v>91</v>
      </c>
      <c r="D108" s="15" t="s">
        <v>277</v>
      </c>
      <c r="E108" s="16">
        <v>207</v>
      </c>
    </row>
    <row r="109" spans="1:5" x14ac:dyDescent="0.35">
      <c r="A109" s="17" t="s">
        <v>93</v>
      </c>
      <c r="B109" s="11" t="s">
        <v>203</v>
      </c>
      <c r="C109" s="11" t="s">
        <v>94</v>
      </c>
      <c r="D109" s="20" t="s">
        <v>279</v>
      </c>
      <c r="E109" s="16">
        <v>208</v>
      </c>
    </row>
    <row r="110" spans="1:5" x14ac:dyDescent="0.35">
      <c r="A110" s="17" t="s">
        <v>93</v>
      </c>
      <c r="B110" s="11" t="s">
        <v>203</v>
      </c>
      <c r="C110" s="11" t="s">
        <v>93</v>
      </c>
      <c r="D110" s="20" t="s">
        <v>279</v>
      </c>
      <c r="E110" s="16">
        <v>209</v>
      </c>
    </row>
    <row r="111" spans="1:5" x14ac:dyDescent="0.35">
      <c r="A111" s="17" t="s">
        <v>93</v>
      </c>
      <c r="B111" s="11" t="s">
        <v>203</v>
      </c>
      <c r="C111" s="11" t="s">
        <v>92</v>
      </c>
      <c r="D111" s="20" t="s">
        <v>279</v>
      </c>
      <c r="E111" s="16">
        <v>210</v>
      </c>
    </row>
    <row r="112" spans="1:5" x14ac:dyDescent="0.35">
      <c r="A112" s="17" t="s">
        <v>93</v>
      </c>
      <c r="B112" s="11" t="s">
        <v>203</v>
      </c>
      <c r="C112" s="11" t="s">
        <v>95</v>
      </c>
      <c r="D112" s="21" t="s">
        <v>83</v>
      </c>
      <c r="E112" s="16">
        <v>211</v>
      </c>
    </row>
    <row r="113" spans="1:5" x14ac:dyDescent="0.35">
      <c r="A113" s="17" t="s">
        <v>93</v>
      </c>
      <c r="B113" s="11" t="s">
        <v>203</v>
      </c>
      <c r="C113" s="9">
        <v>0</v>
      </c>
      <c r="D113" s="15" t="s">
        <v>278</v>
      </c>
      <c r="E113" s="16">
        <v>212</v>
      </c>
    </row>
    <row r="114" spans="1:5" x14ac:dyDescent="0.35">
      <c r="A114" s="17" t="s">
        <v>93</v>
      </c>
      <c r="B114" s="11" t="s">
        <v>205</v>
      </c>
      <c r="C114" s="11" t="s">
        <v>81</v>
      </c>
      <c r="D114" s="21" t="s">
        <v>81</v>
      </c>
      <c r="E114" s="16">
        <v>213</v>
      </c>
    </row>
    <row r="115" spans="1:5" x14ac:dyDescent="0.35">
      <c r="A115" s="17" t="s">
        <v>93</v>
      </c>
      <c r="B115" s="11" t="s">
        <v>205</v>
      </c>
      <c r="C115" s="11" t="s">
        <v>82</v>
      </c>
      <c r="D115" s="15" t="s">
        <v>280</v>
      </c>
      <c r="E115" s="16">
        <v>214</v>
      </c>
    </row>
    <row r="116" spans="1:5" x14ac:dyDescent="0.35">
      <c r="A116" s="17" t="s">
        <v>93</v>
      </c>
      <c r="B116" s="11" t="s">
        <v>205</v>
      </c>
      <c r="C116" s="11" t="s">
        <v>91</v>
      </c>
      <c r="D116" s="20" t="s">
        <v>279</v>
      </c>
      <c r="E116" s="16">
        <v>215</v>
      </c>
    </row>
    <row r="117" spans="1:5" x14ac:dyDescent="0.35">
      <c r="A117" s="17" t="s">
        <v>93</v>
      </c>
      <c r="B117" s="11" t="s">
        <v>205</v>
      </c>
      <c r="C117" s="11" t="s">
        <v>94</v>
      </c>
      <c r="D117" s="20" t="s">
        <v>279</v>
      </c>
      <c r="E117" s="16">
        <v>216</v>
      </c>
    </row>
    <row r="118" spans="1:5" x14ac:dyDescent="0.35">
      <c r="A118" s="17" t="s">
        <v>93</v>
      </c>
      <c r="B118" s="11" t="s">
        <v>205</v>
      </c>
      <c r="C118" s="11" t="s">
        <v>93</v>
      </c>
      <c r="D118" s="20" t="s">
        <v>279</v>
      </c>
      <c r="E118" s="16">
        <v>217</v>
      </c>
    </row>
    <row r="119" spans="1:5" x14ac:dyDescent="0.35">
      <c r="A119" s="17" t="s">
        <v>93</v>
      </c>
      <c r="B119" s="11" t="s">
        <v>205</v>
      </c>
      <c r="C119" s="11" t="s">
        <v>92</v>
      </c>
      <c r="D119" s="20" t="s">
        <v>279</v>
      </c>
      <c r="E119" s="16">
        <v>218</v>
      </c>
    </row>
    <row r="120" spans="1:5" x14ac:dyDescent="0.35">
      <c r="A120" s="17" t="s">
        <v>93</v>
      </c>
      <c r="B120" s="11" t="s">
        <v>205</v>
      </c>
      <c r="C120" s="11" t="s">
        <v>95</v>
      </c>
      <c r="D120" s="21" t="s">
        <v>83</v>
      </c>
      <c r="E120" s="16">
        <v>219</v>
      </c>
    </row>
    <row r="121" spans="1:5" x14ac:dyDescent="0.35">
      <c r="A121" s="17" t="s">
        <v>93</v>
      </c>
      <c r="B121" s="11" t="s">
        <v>205</v>
      </c>
      <c r="C121" s="9">
        <v>0</v>
      </c>
      <c r="D121" s="15" t="s">
        <v>278</v>
      </c>
      <c r="E121" s="16">
        <v>220</v>
      </c>
    </row>
    <row r="122" spans="1:5" x14ac:dyDescent="0.35">
      <c r="A122" s="17" t="s">
        <v>93</v>
      </c>
      <c r="B122" s="9">
        <v>0</v>
      </c>
      <c r="C122" s="11" t="s">
        <v>81</v>
      </c>
      <c r="D122" s="15" t="s">
        <v>281</v>
      </c>
      <c r="E122" s="16">
        <v>221</v>
      </c>
    </row>
    <row r="123" spans="1:5" x14ac:dyDescent="0.35">
      <c r="A123" s="17" t="s">
        <v>93</v>
      </c>
      <c r="B123" s="9">
        <v>0</v>
      </c>
      <c r="C123" s="11" t="s">
        <v>82</v>
      </c>
      <c r="D123" s="15" t="s">
        <v>281</v>
      </c>
      <c r="E123" s="16">
        <v>222</v>
      </c>
    </row>
    <row r="124" spans="1:5" x14ac:dyDescent="0.35">
      <c r="A124" s="17" t="s">
        <v>93</v>
      </c>
      <c r="B124" s="9">
        <v>0</v>
      </c>
      <c r="C124" s="11" t="s">
        <v>91</v>
      </c>
      <c r="D124" s="15" t="s">
        <v>281</v>
      </c>
      <c r="E124" s="16">
        <v>223</v>
      </c>
    </row>
    <row r="125" spans="1:5" x14ac:dyDescent="0.35">
      <c r="A125" s="17" t="s">
        <v>93</v>
      </c>
      <c r="B125" s="9">
        <v>0</v>
      </c>
      <c r="C125" s="11" t="s">
        <v>94</v>
      </c>
      <c r="D125" s="15" t="s">
        <v>281</v>
      </c>
      <c r="E125" s="16">
        <v>224</v>
      </c>
    </row>
    <row r="126" spans="1:5" x14ac:dyDescent="0.35">
      <c r="A126" s="17" t="s">
        <v>93</v>
      </c>
      <c r="B126" s="9">
        <v>0</v>
      </c>
      <c r="C126" s="11" t="s">
        <v>93</v>
      </c>
      <c r="D126" s="15" t="s">
        <v>281</v>
      </c>
      <c r="E126" s="16">
        <v>225</v>
      </c>
    </row>
    <row r="127" spans="1:5" x14ac:dyDescent="0.35">
      <c r="A127" s="17" t="s">
        <v>93</v>
      </c>
      <c r="B127" s="9">
        <v>0</v>
      </c>
      <c r="C127" s="11" t="s">
        <v>92</v>
      </c>
      <c r="D127" s="15" t="s">
        <v>281</v>
      </c>
      <c r="E127" s="16">
        <v>226</v>
      </c>
    </row>
    <row r="128" spans="1:5" x14ac:dyDescent="0.35">
      <c r="A128" s="17" t="s">
        <v>93</v>
      </c>
      <c r="B128" s="9">
        <v>0</v>
      </c>
      <c r="C128" s="11" t="s">
        <v>95</v>
      </c>
      <c r="D128" s="15" t="s">
        <v>281</v>
      </c>
      <c r="E128" s="16">
        <v>227</v>
      </c>
    </row>
    <row r="129" spans="1:5" x14ac:dyDescent="0.35">
      <c r="A129" s="17" t="s">
        <v>93</v>
      </c>
      <c r="B129" s="9">
        <v>0</v>
      </c>
      <c r="C129" s="9">
        <v>0</v>
      </c>
      <c r="D129" s="15" t="s">
        <v>282</v>
      </c>
      <c r="E129" s="16">
        <v>228</v>
      </c>
    </row>
    <row r="130" spans="1:5" x14ac:dyDescent="0.35">
      <c r="A130" s="17" t="s">
        <v>92</v>
      </c>
      <c r="B130" s="11" t="s">
        <v>210</v>
      </c>
      <c r="C130" s="11" t="s">
        <v>81</v>
      </c>
      <c r="D130" s="21" t="s">
        <v>81</v>
      </c>
      <c r="E130" s="16">
        <v>229</v>
      </c>
    </row>
    <row r="131" spans="1:5" x14ac:dyDescent="0.35">
      <c r="A131" s="17" t="s">
        <v>92</v>
      </c>
      <c r="B131" s="11" t="s">
        <v>210</v>
      </c>
      <c r="C131" s="11" t="s">
        <v>82</v>
      </c>
      <c r="D131" s="21" t="s">
        <v>82</v>
      </c>
      <c r="E131" s="16">
        <v>230</v>
      </c>
    </row>
    <row r="132" spans="1:5" x14ac:dyDescent="0.35">
      <c r="A132" s="17" t="s">
        <v>92</v>
      </c>
      <c r="B132" s="11" t="s">
        <v>210</v>
      </c>
      <c r="C132" s="11" t="s">
        <v>91</v>
      </c>
      <c r="D132" s="15" t="s">
        <v>277</v>
      </c>
      <c r="E132" s="16">
        <v>231</v>
      </c>
    </row>
    <row r="133" spans="1:5" x14ac:dyDescent="0.35">
      <c r="A133" s="17" t="s">
        <v>92</v>
      </c>
      <c r="B133" s="11" t="s">
        <v>210</v>
      </c>
      <c r="C133" s="11" t="s">
        <v>94</v>
      </c>
      <c r="D133" s="20" t="s">
        <v>279</v>
      </c>
      <c r="E133" s="16">
        <v>232</v>
      </c>
    </row>
    <row r="134" spans="1:5" x14ac:dyDescent="0.35">
      <c r="A134" s="17" t="s">
        <v>92</v>
      </c>
      <c r="B134" s="11" t="s">
        <v>210</v>
      </c>
      <c r="C134" s="11" t="s">
        <v>93</v>
      </c>
      <c r="D134" s="20" t="s">
        <v>279</v>
      </c>
      <c r="E134" s="16">
        <v>233</v>
      </c>
    </row>
    <row r="135" spans="1:5" x14ac:dyDescent="0.35">
      <c r="A135" s="17" t="s">
        <v>92</v>
      </c>
      <c r="B135" s="11" t="s">
        <v>210</v>
      </c>
      <c r="C135" s="11" t="s">
        <v>92</v>
      </c>
      <c r="D135" s="20" t="s">
        <v>279</v>
      </c>
      <c r="E135" s="16">
        <v>234</v>
      </c>
    </row>
    <row r="136" spans="1:5" x14ac:dyDescent="0.35">
      <c r="A136" s="17" t="s">
        <v>92</v>
      </c>
      <c r="B136" s="11" t="s">
        <v>210</v>
      </c>
      <c r="C136" s="11" t="s">
        <v>95</v>
      </c>
      <c r="D136" s="21" t="s">
        <v>83</v>
      </c>
      <c r="E136" s="16">
        <v>235</v>
      </c>
    </row>
    <row r="137" spans="1:5" x14ac:dyDescent="0.35">
      <c r="A137" s="17" t="s">
        <v>92</v>
      </c>
      <c r="B137" s="11" t="s">
        <v>210</v>
      </c>
      <c r="C137" s="9">
        <v>0</v>
      </c>
      <c r="D137" s="15" t="s">
        <v>278</v>
      </c>
      <c r="E137" s="16">
        <v>236</v>
      </c>
    </row>
    <row r="138" spans="1:5" x14ac:dyDescent="0.35">
      <c r="A138" s="17" t="s">
        <v>92</v>
      </c>
      <c r="B138" s="11" t="s">
        <v>203</v>
      </c>
      <c r="C138" s="11" t="s">
        <v>81</v>
      </c>
      <c r="D138" s="21" t="s">
        <v>81</v>
      </c>
      <c r="E138" s="16">
        <v>237</v>
      </c>
    </row>
    <row r="139" spans="1:5" x14ac:dyDescent="0.35">
      <c r="A139" s="17" t="s">
        <v>92</v>
      </c>
      <c r="B139" s="11" t="s">
        <v>203</v>
      </c>
      <c r="C139" s="11" t="s">
        <v>82</v>
      </c>
      <c r="D139" s="21" t="s">
        <v>82</v>
      </c>
      <c r="E139" s="16">
        <v>238</v>
      </c>
    </row>
    <row r="140" spans="1:5" x14ac:dyDescent="0.35">
      <c r="A140" s="17" t="s">
        <v>92</v>
      </c>
      <c r="B140" s="11" t="s">
        <v>203</v>
      </c>
      <c r="C140" s="11" t="s">
        <v>91</v>
      </c>
      <c r="D140" s="15" t="s">
        <v>277</v>
      </c>
      <c r="E140" s="16">
        <v>239</v>
      </c>
    </row>
    <row r="141" spans="1:5" x14ac:dyDescent="0.35">
      <c r="A141" s="17" t="s">
        <v>92</v>
      </c>
      <c r="B141" s="11" t="s">
        <v>203</v>
      </c>
      <c r="C141" s="11" t="s">
        <v>94</v>
      </c>
      <c r="D141" s="20" t="s">
        <v>279</v>
      </c>
      <c r="E141" s="16">
        <v>240</v>
      </c>
    </row>
    <row r="142" spans="1:5" x14ac:dyDescent="0.35">
      <c r="A142" s="17" t="s">
        <v>92</v>
      </c>
      <c r="B142" s="11" t="s">
        <v>203</v>
      </c>
      <c r="C142" s="11" t="s">
        <v>93</v>
      </c>
      <c r="D142" s="20" t="s">
        <v>279</v>
      </c>
      <c r="E142" s="16">
        <v>241</v>
      </c>
    </row>
    <row r="143" spans="1:5" x14ac:dyDescent="0.35">
      <c r="A143" s="17" t="s">
        <v>92</v>
      </c>
      <c r="B143" s="11" t="s">
        <v>203</v>
      </c>
      <c r="C143" s="11" t="s">
        <v>92</v>
      </c>
      <c r="D143" s="20" t="s">
        <v>279</v>
      </c>
      <c r="E143" s="16">
        <v>242</v>
      </c>
    </row>
    <row r="144" spans="1:5" x14ac:dyDescent="0.35">
      <c r="A144" s="17" t="s">
        <v>92</v>
      </c>
      <c r="B144" s="11" t="s">
        <v>203</v>
      </c>
      <c r="C144" s="11" t="s">
        <v>95</v>
      </c>
      <c r="D144" s="21" t="s">
        <v>83</v>
      </c>
      <c r="E144" s="16">
        <v>243</v>
      </c>
    </row>
    <row r="145" spans="1:5" x14ac:dyDescent="0.35">
      <c r="A145" s="17" t="s">
        <v>92</v>
      </c>
      <c r="B145" s="11" t="s">
        <v>203</v>
      </c>
      <c r="C145" s="9">
        <v>0</v>
      </c>
      <c r="D145" s="15" t="s">
        <v>278</v>
      </c>
      <c r="E145" s="16">
        <v>244</v>
      </c>
    </row>
    <row r="146" spans="1:5" x14ac:dyDescent="0.35">
      <c r="A146" s="17" t="s">
        <v>92</v>
      </c>
      <c r="B146" s="11" t="s">
        <v>205</v>
      </c>
      <c r="C146" s="11" t="s">
        <v>81</v>
      </c>
      <c r="D146" s="21" t="s">
        <v>81</v>
      </c>
      <c r="E146" s="16">
        <v>245</v>
      </c>
    </row>
    <row r="147" spans="1:5" x14ac:dyDescent="0.35">
      <c r="A147" s="17" t="s">
        <v>92</v>
      </c>
      <c r="B147" s="11" t="s">
        <v>205</v>
      </c>
      <c r="C147" s="11" t="s">
        <v>82</v>
      </c>
      <c r="D147" s="15" t="s">
        <v>280</v>
      </c>
      <c r="E147" s="16">
        <v>246</v>
      </c>
    </row>
    <row r="148" spans="1:5" x14ac:dyDescent="0.35">
      <c r="A148" s="17" t="s">
        <v>92</v>
      </c>
      <c r="B148" s="11" t="s">
        <v>205</v>
      </c>
      <c r="C148" s="11" t="s">
        <v>91</v>
      </c>
      <c r="D148" s="20" t="s">
        <v>279</v>
      </c>
      <c r="E148" s="16">
        <v>247</v>
      </c>
    </row>
    <row r="149" spans="1:5" x14ac:dyDescent="0.35">
      <c r="A149" s="17" t="s">
        <v>92</v>
      </c>
      <c r="B149" s="11" t="s">
        <v>205</v>
      </c>
      <c r="C149" s="11" t="s">
        <v>94</v>
      </c>
      <c r="D149" s="20" t="s">
        <v>279</v>
      </c>
      <c r="E149" s="16">
        <v>248</v>
      </c>
    </row>
    <row r="150" spans="1:5" x14ac:dyDescent="0.35">
      <c r="A150" s="17" t="s">
        <v>92</v>
      </c>
      <c r="B150" s="11" t="s">
        <v>205</v>
      </c>
      <c r="C150" s="11" t="s">
        <v>93</v>
      </c>
      <c r="D150" s="20" t="s">
        <v>279</v>
      </c>
      <c r="E150" s="16">
        <v>249</v>
      </c>
    </row>
    <row r="151" spans="1:5" x14ac:dyDescent="0.35">
      <c r="A151" s="17" t="s">
        <v>92</v>
      </c>
      <c r="B151" s="11" t="s">
        <v>205</v>
      </c>
      <c r="C151" s="11" t="s">
        <v>92</v>
      </c>
      <c r="D151" s="20" t="s">
        <v>279</v>
      </c>
      <c r="E151" s="16">
        <v>250</v>
      </c>
    </row>
    <row r="152" spans="1:5" x14ac:dyDescent="0.35">
      <c r="A152" s="17" t="s">
        <v>92</v>
      </c>
      <c r="B152" s="11" t="s">
        <v>205</v>
      </c>
      <c r="C152" s="11" t="s">
        <v>95</v>
      </c>
      <c r="D152" s="21" t="s">
        <v>83</v>
      </c>
      <c r="E152" s="16">
        <v>251</v>
      </c>
    </row>
    <row r="153" spans="1:5" x14ac:dyDescent="0.35">
      <c r="A153" s="17" t="s">
        <v>92</v>
      </c>
      <c r="B153" s="11" t="s">
        <v>205</v>
      </c>
      <c r="C153" s="9">
        <v>0</v>
      </c>
      <c r="D153" s="15" t="s">
        <v>278</v>
      </c>
      <c r="E153" s="16">
        <v>252</v>
      </c>
    </row>
    <row r="154" spans="1:5" x14ac:dyDescent="0.35">
      <c r="A154" s="17" t="s">
        <v>92</v>
      </c>
      <c r="B154" s="9">
        <v>0</v>
      </c>
      <c r="C154" s="11" t="s">
        <v>81</v>
      </c>
      <c r="D154" s="15" t="s">
        <v>281</v>
      </c>
      <c r="E154" s="16">
        <v>253</v>
      </c>
    </row>
    <row r="155" spans="1:5" x14ac:dyDescent="0.35">
      <c r="A155" s="17" t="s">
        <v>92</v>
      </c>
      <c r="B155" s="9">
        <v>0</v>
      </c>
      <c r="C155" s="11" t="s">
        <v>82</v>
      </c>
      <c r="D155" s="15" t="s">
        <v>281</v>
      </c>
      <c r="E155" s="16">
        <v>254</v>
      </c>
    </row>
    <row r="156" spans="1:5" x14ac:dyDescent="0.35">
      <c r="A156" s="17" t="s">
        <v>92</v>
      </c>
      <c r="B156" s="9">
        <v>0</v>
      </c>
      <c r="C156" s="11" t="s">
        <v>91</v>
      </c>
      <c r="D156" s="15" t="s">
        <v>281</v>
      </c>
      <c r="E156" s="16">
        <v>255</v>
      </c>
    </row>
    <row r="157" spans="1:5" x14ac:dyDescent="0.35">
      <c r="A157" s="17" t="s">
        <v>92</v>
      </c>
      <c r="B157" s="9">
        <v>0</v>
      </c>
      <c r="C157" s="11" t="s">
        <v>94</v>
      </c>
      <c r="D157" s="15" t="s">
        <v>281</v>
      </c>
      <c r="E157" s="16">
        <v>256</v>
      </c>
    </row>
    <row r="158" spans="1:5" x14ac:dyDescent="0.35">
      <c r="A158" s="17" t="s">
        <v>92</v>
      </c>
      <c r="B158" s="9">
        <v>0</v>
      </c>
      <c r="C158" s="11" t="s">
        <v>93</v>
      </c>
      <c r="D158" s="15" t="s">
        <v>281</v>
      </c>
      <c r="E158" s="16">
        <v>257</v>
      </c>
    </row>
    <row r="159" spans="1:5" x14ac:dyDescent="0.35">
      <c r="A159" s="17" t="s">
        <v>92</v>
      </c>
      <c r="B159" s="9">
        <v>0</v>
      </c>
      <c r="C159" s="11" t="s">
        <v>92</v>
      </c>
      <c r="D159" s="15" t="s">
        <v>281</v>
      </c>
      <c r="E159" s="16">
        <v>258</v>
      </c>
    </row>
    <row r="160" spans="1:5" x14ac:dyDescent="0.35">
      <c r="A160" s="17" t="s">
        <v>92</v>
      </c>
      <c r="B160" s="9">
        <v>0</v>
      </c>
      <c r="C160" s="11" t="s">
        <v>95</v>
      </c>
      <c r="D160" s="15" t="s">
        <v>281</v>
      </c>
      <c r="E160" s="16">
        <v>259</v>
      </c>
    </row>
    <row r="161" spans="1:5" x14ac:dyDescent="0.35">
      <c r="A161" s="17" t="s">
        <v>92</v>
      </c>
      <c r="B161" s="9">
        <v>0</v>
      </c>
      <c r="C161" s="9">
        <v>0</v>
      </c>
      <c r="D161" s="15" t="s">
        <v>282</v>
      </c>
      <c r="E161" s="16">
        <v>260</v>
      </c>
    </row>
    <row r="162" spans="1:5" x14ac:dyDescent="0.35">
      <c r="A162" s="19" t="s">
        <v>95</v>
      </c>
      <c r="B162" s="12" t="s">
        <v>210</v>
      </c>
      <c r="C162" s="12" t="s">
        <v>81</v>
      </c>
      <c r="D162" s="21" t="s">
        <v>81</v>
      </c>
      <c r="E162" s="16">
        <v>261</v>
      </c>
    </row>
    <row r="163" spans="1:5" x14ac:dyDescent="0.35">
      <c r="A163" s="19" t="s">
        <v>95</v>
      </c>
      <c r="B163" s="12" t="s">
        <v>210</v>
      </c>
      <c r="C163" s="12" t="s">
        <v>82</v>
      </c>
      <c r="D163" s="21" t="s">
        <v>82</v>
      </c>
      <c r="E163" s="16">
        <v>262</v>
      </c>
    </row>
    <row r="164" spans="1:5" x14ac:dyDescent="0.35">
      <c r="A164" s="19" t="s">
        <v>95</v>
      </c>
      <c r="B164" s="12" t="s">
        <v>210</v>
      </c>
      <c r="C164" s="12" t="s">
        <v>91</v>
      </c>
      <c r="D164" s="15" t="s">
        <v>277</v>
      </c>
      <c r="E164" s="16">
        <v>263</v>
      </c>
    </row>
    <row r="165" spans="1:5" x14ac:dyDescent="0.35">
      <c r="A165" s="19" t="s">
        <v>95</v>
      </c>
      <c r="B165" s="12" t="s">
        <v>210</v>
      </c>
      <c r="C165" s="12" t="s">
        <v>94</v>
      </c>
      <c r="D165" s="21" t="s">
        <v>83</v>
      </c>
      <c r="E165" s="16">
        <v>264</v>
      </c>
    </row>
    <row r="166" spans="1:5" x14ac:dyDescent="0.35">
      <c r="A166" s="19" t="s">
        <v>95</v>
      </c>
      <c r="B166" s="12" t="s">
        <v>210</v>
      </c>
      <c r="C166" s="12" t="s">
        <v>93</v>
      </c>
      <c r="D166" s="21" t="s">
        <v>83</v>
      </c>
      <c r="E166" s="16">
        <v>265</v>
      </c>
    </row>
    <row r="167" spans="1:5" x14ac:dyDescent="0.35">
      <c r="A167" s="19" t="s">
        <v>95</v>
      </c>
      <c r="B167" s="12" t="s">
        <v>210</v>
      </c>
      <c r="C167" s="12" t="s">
        <v>92</v>
      </c>
      <c r="D167" s="21" t="s">
        <v>83</v>
      </c>
      <c r="E167" s="16">
        <v>266</v>
      </c>
    </row>
    <row r="168" spans="1:5" x14ac:dyDescent="0.35">
      <c r="A168" s="19" t="s">
        <v>95</v>
      </c>
      <c r="B168" s="12" t="s">
        <v>210</v>
      </c>
      <c r="C168" s="12" t="s">
        <v>95</v>
      </c>
      <c r="D168" s="21" t="s">
        <v>83</v>
      </c>
      <c r="E168" s="16">
        <v>267</v>
      </c>
    </row>
    <row r="169" spans="1:5" x14ac:dyDescent="0.35">
      <c r="A169" s="19" t="s">
        <v>95</v>
      </c>
      <c r="B169" s="12" t="s">
        <v>210</v>
      </c>
      <c r="C169" s="9">
        <v>0</v>
      </c>
      <c r="D169" s="15" t="s">
        <v>278</v>
      </c>
      <c r="E169" s="16">
        <v>268</v>
      </c>
    </row>
    <row r="170" spans="1:5" x14ac:dyDescent="0.35">
      <c r="A170" s="19" t="s">
        <v>95</v>
      </c>
      <c r="B170" s="12" t="s">
        <v>203</v>
      </c>
      <c r="C170" s="12" t="s">
        <v>81</v>
      </c>
      <c r="D170" s="21" t="s">
        <v>81</v>
      </c>
      <c r="E170" s="16">
        <v>269</v>
      </c>
    </row>
    <row r="171" spans="1:5" x14ac:dyDescent="0.35">
      <c r="A171" s="19" t="s">
        <v>95</v>
      </c>
      <c r="B171" s="12" t="s">
        <v>203</v>
      </c>
      <c r="C171" s="12" t="s">
        <v>82</v>
      </c>
      <c r="D171" s="21" t="s">
        <v>82</v>
      </c>
      <c r="E171" s="16">
        <v>270</v>
      </c>
    </row>
    <row r="172" spans="1:5" x14ac:dyDescent="0.35">
      <c r="A172" s="19" t="s">
        <v>95</v>
      </c>
      <c r="B172" s="12" t="s">
        <v>203</v>
      </c>
      <c r="C172" s="12" t="s">
        <v>91</v>
      </c>
      <c r="D172" s="15" t="s">
        <v>277</v>
      </c>
      <c r="E172" s="16">
        <v>271</v>
      </c>
    </row>
    <row r="173" spans="1:5" x14ac:dyDescent="0.35">
      <c r="A173" s="19" t="s">
        <v>95</v>
      </c>
      <c r="B173" s="12" t="s">
        <v>203</v>
      </c>
      <c r="C173" s="12" t="s">
        <v>94</v>
      </c>
      <c r="D173" s="21" t="s">
        <v>83</v>
      </c>
      <c r="E173" s="16">
        <v>272</v>
      </c>
    </row>
    <row r="174" spans="1:5" x14ac:dyDescent="0.35">
      <c r="A174" s="19" t="s">
        <v>95</v>
      </c>
      <c r="B174" s="12" t="s">
        <v>203</v>
      </c>
      <c r="C174" s="12" t="s">
        <v>93</v>
      </c>
      <c r="D174" s="21" t="s">
        <v>83</v>
      </c>
      <c r="E174" s="16">
        <v>273</v>
      </c>
    </row>
    <row r="175" spans="1:5" x14ac:dyDescent="0.35">
      <c r="A175" s="19" t="s">
        <v>95</v>
      </c>
      <c r="B175" s="12" t="s">
        <v>203</v>
      </c>
      <c r="C175" s="12" t="s">
        <v>92</v>
      </c>
      <c r="D175" s="21" t="s">
        <v>83</v>
      </c>
      <c r="E175" s="16">
        <v>274</v>
      </c>
    </row>
    <row r="176" spans="1:5" x14ac:dyDescent="0.35">
      <c r="A176" s="19" t="s">
        <v>95</v>
      </c>
      <c r="B176" s="12" t="s">
        <v>203</v>
      </c>
      <c r="C176" s="12" t="s">
        <v>95</v>
      </c>
      <c r="D176" s="21" t="s">
        <v>83</v>
      </c>
      <c r="E176" s="16">
        <v>275</v>
      </c>
    </row>
    <row r="177" spans="1:5" x14ac:dyDescent="0.35">
      <c r="A177" s="19" t="s">
        <v>95</v>
      </c>
      <c r="B177" s="12" t="s">
        <v>203</v>
      </c>
      <c r="C177" s="9">
        <v>0</v>
      </c>
      <c r="D177" s="15" t="s">
        <v>278</v>
      </c>
      <c r="E177" s="16">
        <v>276</v>
      </c>
    </row>
    <row r="178" spans="1:5" x14ac:dyDescent="0.35">
      <c r="A178" s="19" t="s">
        <v>95</v>
      </c>
      <c r="B178" s="12" t="s">
        <v>205</v>
      </c>
      <c r="C178" s="12" t="s">
        <v>81</v>
      </c>
      <c r="D178" s="21" t="s">
        <v>81</v>
      </c>
      <c r="E178" s="16">
        <v>277</v>
      </c>
    </row>
    <row r="179" spans="1:5" x14ac:dyDescent="0.35">
      <c r="A179" s="19" t="s">
        <v>95</v>
      </c>
      <c r="B179" s="12" t="s">
        <v>205</v>
      </c>
      <c r="C179" s="12" t="s">
        <v>82</v>
      </c>
      <c r="D179" s="21" t="s">
        <v>82</v>
      </c>
      <c r="E179" s="16">
        <v>278</v>
      </c>
    </row>
    <row r="180" spans="1:5" x14ac:dyDescent="0.35">
      <c r="A180" s="19" t="s">
        <v>95</v>
      </c>
      <c r="B180" s="12" t="s">
        <v>205</v>
      </c>
      <c r="C180" s="12" t="s">
        <v>91</v>
      </c>
      <c r="D180" s="15" t="s">
        <v>277</v>
      </c>
      <c r="E180" s="16">
        <v>279</v>
      </c>
    </row>
    <row r="181" spans="1:5" x14ac:dyDescent="0.35">
      <c r="A181" s="19" t="s">
        <v>95</v>
      </c>
      <c r="B181" s="12" t="s">
        <v>205</v>
      </c>
      <c r="C181" s="12" t="s">
        <v>94</v>
      </c>
      <c r="D181" s="21" t="s">
        <v>83</v>
      </c>
      <c r="E181" s="16">
        <v>280</v>
      </c>
    </row>
    <row r="182" spans="1:5" x14ac:dyDescent="0.35">
      <c r="A182" s="19" t="s">
        <v>95</v>
      </c>
      <c r="B182" s="12" t="s">
        <v>205</v>
      </c>
      <c r="C182" s="12" t="s">
        <v>93</v>
      </c>
      <c r="D182" s="21" t="s">
        <v>83</v>
      </c>
      <c r="E182" s="16">
        <v>281</v>
      </c>
    </row>
    <row r="183" spans="1:5" x14ac:dyDescent="0.35">
      <c r="A183" s="19" t="s">
        <v>95</v>
      </c>
      <c r="B183" s="12" t="s">
        <v>205</v>
      </c>
      <c r="C183" s="12" t="s">
        <v>92</v>
      </c>
      <c r="D183" s="21" t="s">
        <v>83</v>
      </c>
      <c r="E183" s="16">
        <v>282</v>
      </c>
    </row>
    <row r="184" spans="1:5" x14ac:dyDescent="0.35">
      <c r="A184" s="19" t="s">
        <v>95</v>
      </c>
      <c r="B184" s="12" t="s">
        <v>205</v>
      </c>
      <c r="C184" s="12" t="s">
        <v>95</v>
      </c>
      <c r="D184" s="21" t="s">
        <v>83</v>
      </c>
      <c r="E184" s="16">
        <v>283</v>
      </c>
    </row>
    <row r="185" spans="1:5" x14ac:dyDescent="0.35">
      <c r="A185" s="19" t="s">
        <v>95</v>
      </c>
      <c r="B185" s="12" t="s">
        <v>205</v>
      </c>
      <c r="C185" s="9">
        <v>0</v>
      </c>
      <c r="D185" s="15" t="s">
        <v>278</v>
      </c>
      <c r="E185" s="16">
        <v>284</v>
      </c>
    </row>
    <row r="186" spans="1:5" x14ac:dyDescent="0.35">
      <c r="A186" s="19" t="s">
        <v>95</v>
      </c>
      <c r="B186" s="9">
        <v>0</v>
      </c>
      <c r="C186" s="12" t="s">
        <v>81</v>
      </c>
      <c r="D186" s="21" t="s">
        <v>81</v>
      </c>
      <c r="E186" s="16">
        <v>285</v>
      </c>
    </row>
    <row r="187" spans="1:5" x14ac:dyDescent="0.35">
      <c r="A187" s="19" t="s">
        <v>95</v>
      </c>
      <c r="B187" s="9">
        <v>0</v>
      </c>
      <c r="C187" s="12" t="s">
        <v>82</v>
      </c>
      <c r="D187" s="21" t="s">
        <v>82</v>
      </c>
      <c r="E187" s="16">
        <v>286</v>
      </c>
    </row>
    <row r="188" spans="1:5" x14ac:dyDescent="0.35">
      <c r="A188" s="19" t="s">
        <v>95</v>
      </c>
      <c r="B188" s="9">
        <v>0</v>
      </c>
      <c r="C188" s="12" t="s">
        <v>91</v>
      </c>
      <c r="D188" s="15" t="s">
        <v>277</v>
      </c>
      <c r="E188" s="16">
        <v>287</v>
      </c>
    </row>
    <row r="189" spans="1:5" x14ac:dyDescent="0.35">
      <c r="A189" s="19" t="s">
        <v>95</v>
      </c>
      <c r="B189" s="9">
        <v>0</v>
      </c>
      <c r="C189" s="12" t="s">
        <v>94</v>
      </c>
      <c r="D189" s="21" t="s">
        <v>83</v>
      </c>
      <c r="E189" s="16">
        <v>288</v>
      </c>
    </row>
    <row r="190" spans="1:5" x14ac:dyDescent="0.35">
      <c r="A190" s="19" t="s">
        <v>95</v>
      </c>
      <c r="B190" s="9">
        <v>0</v>
      </c>
      <c r="C190" s="12" t="s">
        <v>93</v>
      </c>
      <c r="D190" s="21" t="s">
        <v>83</v>
      </c>
      <c r="E190" s="16">
        <v>289</v>
      </c>
    </row>
    <row r="191" spans="1:5" x14ac:dyDescent="0.35">
      <c r="A191" s="19" t="s">
        <v>95</v>
      </c>
      <c r="B191" s="9">
        <v>0</v>
      </c>
      <c r="C191" s="12" t="s">
        <v>92</v>
      </c>
      <c r="D191" s="21" t="s">
        <v>83</v>
      </c>
      <c r="E191" s="16">
        <v>290</v>
      </c>
    </row>
    <row r="192" spans="1:5" x14ac:dyDescent="0.35">
      <c r="A192" s="19" t="s">
        <v>95</v>
      </c>
      <c r="B192" s="9">
        <v>0</v>
      </c>
      <c r="C192" s="12" t="s">
        <v>95</v>
      </c>
      <c r="D192" s="21" t="s">
        <v>83</v>
      </c>
      <c r="E192" s="16">
        <v>291</v>
      </c>
    </row>
    <row r="193" spans="1:5" x14ac:dyDescent="0.35">
      <c r="A193" s="19" t="s">
        <v>95</v>
      </c>
      <c r="B193" s="9">
        <v>0</v>
      </c>
      <c r="C193" s="9">
        <v>0</v>
      </c>
      <c r="D193" s="15" t="s">
        <v>278</v>
      </c>
      <c r="E193" s="16">
        <v>292</v>
      </c>
    </row>
    <row r="194" spans="1:5" x14ac:dyDescent="0.35">
      <c r="A194" s="9">
        <v>0</v>
      </c>
      <c r="B194" s="22" t="s">
        <v>210</v>
      </c>
      <c r="C194" s="22" t="s">
        <v>81</v>
      </c>
      <c r="D194" s="15" t="s">
        <v>283</v>
      </c>
      <c r="E194" s="16">
        <v>293</v>
      </c>
    </row>
    <row r="195" spans="1:5" x14ac:dyDescent="0.35">
      <c r="A195" s="9">
        <v>0</v>
      </c>
      <c r="B195" s="22" t="s">
        <v>210</v>
      </c>
      <c r="C195" s="22" t="s">
        <v>82</v>
      </c>
      <c r="D195" s="15" t="s">
        <v>283</v>
      </c>
      <c r="E195" s="16">
        <v>294</v>
      </c>
    </row>
    <row r="196" spans="1:5" x14ac:dyDescent="0.35">
      <c r="A196" s="9">
        <v>0</v>
      </c>
      <c r="B196" s="22" t="s">
        <v>210</v>
      </c>
      <c r="C196" s="22" t="s">
        <v>91</v>
      </c>
      <c r="D196" s="15" t="s">
        <v>283</v>
      </c>
      <c r="E196" s="16">
        <v>295</v>
      </c>
    </row>
    <row r="197" spans="1:5" x14ac:dyDescent="0.35">
      <c r="A197" s="9">
        <v>0</v>
      </c>
      <c r="B197" s="22" t="s">
        <v>210</v>
      </c>
      <c r="C197" s="22" t="s">
        <v>94</v>
      </c>
      <c r="D197" s="15" t="s">
        <v>283</v>
      </c>
      <c r="E197" s="16">
        <v>296</v>
      </c>
    </row>
    <row r="198" spans="1:5" x14ac:dyDescent="0.35">
      <c r="A198" s="9">
        <v>0</v>
      </c>
      <c r="B198" s="22" t="s">
        <v>210</v>
      </c>
      <c r="C198" s="22" t="s">
        <v>93</v>
      </c>
      <c r="D198" s="15" t="s">
        <v>283</v>
      </c>
      <c r="E198" s="16">
        <v>297</v>
      </c>
    </row>
    <row r="199" spans="1:5" x14ac:dyDescent="0.35">
      <c r="A199" s="9">
        <v>0</v>
      </c>
      <c r="B199" s="22" t="s">
        <v>210</v>
      </c>
      <c r="C199" s="22" t="s">
        <v>92</v>
      </c>
      <c r="D199" s="15" t="s">
        <v>283</v>
      </c>
      <c r="E199" s="16">
        <v>298</v>
      </c>
    </row>
    <row r="200" spans="1:5" x14ac:dyDescent="0.35">
      <c r="A200" s="9">
        <v>0</v>
      </c>
      <c r="B200" s="22" t="s">
        <v>210</v>
      </c>
      <c r="C200" s="22" t="s">
        <v>95</v>
      </c>
      <c r="D200" s="15" t="s">
        <v>283</v>
      </c>
      <c r="E200" s="16">
        <v>299</v>
      </c>
    </row>
    <row r="201" spans="1:5" x14ac:dyDescent="0.35">
      <c r="A201" s="9">
        <v>0</v>
      </c>
      <c r="B201" s="22" t="s">
        <v>210</v>
      </c>
      <c r="C201" s="9">
        <v>0</v>
      </c>
      <c r="D201" s="15" t="s">
        <v>284</v>
      </c>
      <c r="E201" s="16">
        <v>300</v>
      </c>
    </row>
    <row r="202" spans="1:5" x14ac:dyDescent="0.35">
      <c r="A202" s="9">
        <v>0</v>
      </c>
      <c r="B202" s="22" t="s">
        <v>203</v>
      </c>
      <c r="C202" s="22" t="s">
        <v>81</v>
      </c>
      <c r="D202" s="15" t="s">
        <v>283</v>
      </c>
      <c r="E202" s="16">
        <v>301</v>
      </c>
    </row>
    <row r="203" spans="1:5" x14ac:dyDescent="0.35">
      <c r="A203" s="9">
        <v>0</v>
      </c>
      <c r="B203" s="22" t="s">
        <v>203</v>
      </c>
      <c r="C203" s="22" t="s">
        <v>82</v>
      </c>
      <c r="D203" s="15" t="s">
        <v>283</v>
      </c>
      <c r="E203" s="16">
        <v>302</v>
      </c>
    </row>
    <row r="204" spans="1:5" x14ac:dyDescent="0.35">
      <c r="A204" s="9">
        <v>0</v>
      </c>
      <c r="B204" s="22" t="s">
        <v>203</v>
      </c>
      <c r="C204" s="22" t="s">
        <v>91</v>
      </c>
      <c r="D204" s="15" t="s">
        <v>283</v>
      </c>
      <c r="E204" s="16">
        <v>303</v>
      </c>
    </row>
    <row r="205" spans="1:5" x14ac:dyDescent="0.35">
      <c r="A205" s="9">
        <v>0</v>
      </c>
      <c r="B205" s="22" t="s">
        <v>203</v>
      </c>
      <c r="C205" s="22" t="s">
        <v>94</v>
      </c>
      <c r="D205" s="15" t="s">
        <v>283</v>
      </c>
      <c r="E205" s="16">
        <v>304</v>
      </c>
    </row>
    <row r="206" spans="1:5" x14ac:dyDescent="0.35">
      <c r="A206" s="9">
        <v>0</v>
      </c>
      <c r="B206" s="22" t="s">
        <v>203</v>
      </c>
      <c r="C206" s="22" t="s">
        <v>93</v>
      </c>
      <c r="D206" s="15" t="s">
        <v>283</v>
      </c>
      <c r="E206" s="16">
        <v>305</v>
      </c>
    </row>
    <row r="207" spans="1:5" x14ac:dyDescent="0.35">
      <c r="A207" s="9">
        <v>0</v>
      </c>
      <c r="B207" s="22" t="s">
        <v>203</v>
      </c>
      <c r="C207" s="22" t="s">
        <v>92</v>
      </c>
      <c r="D207" s="15" t="s">
        <v>283</v>
      </c>
      <c r="E207" s="16">
        <v>306</v>
      </c>
    </row>
    <row r="208" spans="1:5" x14ac:dyDescent="0.35">
      <c r="A208" s="9">
        <v>0</v>
      </c>
      <c r="B208" s="22" t="s">
        <v>203</v>
      </c>
      <c r="C208" s="22" t="s">
        <v>95</v>
      </c>
      <c r="D208" s="15" t="s">
        <v>283</v>
      </c>
      <c r="E208" s="16">
        <v>307</v>
      </c>
    </row>
    <row r="209" spans="1:5" x14ac:dyDescent="0.35">
      <c r="A209" s="9">
        <v>0</v>
      </c>
      <c r="B209" s="22" t="s">
        <v>203</v>
      </c>
      <c r="C209" s="9">
        <v>0</v>
      </c>
      <c r="D209" s="15" t="s">
        <v>284</v>
      </c>
      <c r="E209" s="16">
        <v>308</v>
      </c>
    </row>
    <row r="210" spans="1:5" x14ac:dyDescent="0.35">
      <c r="A210" s="9">
        <v>0</v>
      </c>
      <c r="B210" s="22" t="s">
        <v>205</v>
      </c>
      <c r="C210" s="22" t="s">
        <v>81</v>
      </c>
      <c r="D210" s="15" t="s">
        <v>283</v>
      </c>
      <c r="E210" s="16">
        <v>309</v>
      </c>
    </row>
    <row r="211" spans="1:5" x14ac:dyDescent="0.35">
      <c r="A211" s="9">
        <v>0</v>
      </c>
      <c r="B211" s="22" t="s">
        <v>205</v>
      </c>
      <c r="C211" s="22" t="s">
        <v>82</v>
      </c>
      <c r="D211" s="15" t="s">
        <v>283</v>
      </c>
      <c r="E211" s="16">
        <v>310</v>
      </c>
    </row>
    <row r="212" spans="1:5" x14ac:dyDescent="0.35">
      <c r="A212" s="9">
        <v>0</v>
      </c>
      <c r="B212" s="22" t="s">
        <v>205</v>
      </c>
      <c r="C212" s="22" t="s">
        <v>91</v>
      </c>
      <c r="D212" s="15" t="s">
        <v>283</v>
      </c>
      <c r="E212" s="16">
        <v>311</v>
      </c>
    </row>
    <row r="213" spans="1:5" x14ac:dyDescent="0.35">
      <c r="A213" s="9">
        <v>0</v>
      </c>
      <c r="B213" s="22" t="s">
        <v>205</v>
      </c>
      <c r="C213" s="22" t="s">
        <v>94</v>
      </c>
      <c r="D213" s="15" t="s">
        <v>283</v>
      </c>
      <c r="E213" s="16">
        <v>312</v>
      </c>
    </row>
    <row r="214" spans="1:5" x14ac:dyDescent="0.35">
      <c r="A214" s="9">
        <v>0</v>
      </c>
      <c r="B214" s="22" t="s">
        <v>205</v>
      </c>
      <c r="C214" s="22" t="s">
        <v>93</v>
      </c>
      <c r="D214" s="15" t="s">
        <v>283</v>
      </c>
      <c r="E214" s="16">
        <v>313</v>
      </c>
    </row>
    <row r="215" spans="1:5" x14ac:dyDescent="0.35">
      <c r="A215" s="9">
        <v>0</v>
      </c>
      <c r="B215" s="22" t="s">
        <v>205</v>
      </c>
      <c r="C215" s="22" t="s">
        <v>92</v>
      </c>
      <c r="D215" s="15" t="s">
        <v>283</v>
      </c>
      <c r="E215" s="16">
        <v>314</v>
      </c>
    </row>
    <row r="216" spans="1:5" x14ac:dyDescent="0.35">
      <c r="A216" s="9">
        <v>0</v>
      </c>
      <c r="B216" s="22" t="s">
        <v>205</v>
      </c>
      <c r="C216" s="22" t="s">
        <v>95</v>
      </c>
      <c r="D216" s="15" t="s">
        <v>283</v>
      </c>
      <c r="E216" s="16">
        <v>315</v>
      </c>
    </row>
    <row r="217" spans="1:5" x14ac:dyDescent="0.35">
      <c r="A217" s="9">
        <v>0</v>
      </c>
      <c r="B217" s="22" t="s">
        <v>205</v>
      </c>
      <c r="C217" s="9">
        <v>0</v>
      </c>
      <c r="D217" s="15" t="s">
        <v>284</v>
      </c>
      <c r="E217" s="16">
        <v>316</v>
      </c>
    </row>
    <row r="218" spans="1:5" x14ac:dyDescent="0.35">
      <c r="A218" s="9">
        <v>0</v>
      </c>
      <c r="B218" s="9">
        <v>0</v>
      </c>
      <c r="C218" s="22" t="s">
        <v>81</v>
      </c>
      <c r="D218" s="15" t="s">
        <v>285</v>
      </c>
      <c r="E218" s="16">
        <v>317</v>
      </c>
    </row>
    <row r="219" spans="1:5" x14ac:dyDescent="0.35">
      <c r="A219" s="9">
        <v>0</v>
      </c>
      <c r="B219" s="9">
        <v>0</v>
      </c>
      <c r="C219" s="22" t="s">
        <v>82</v>
      </c>
      <c r="D219" s="15" t="s">
        <v>285</v>
      </c>
      <c r="E219" s="16">
        <v>318</v>
      </c>
    </row>
    <row r="220" spans="1:5" x14ac:dyDescent="0.35">
      <c r="A220" s="9">
        <v>0</v>
      </c>
      <c r="B220" s="9">
        <v>0</v>
      </c>
      <c r="C220" s="22" t="s">
        <v>91</v>
      </c>
      <c r="D220" s="15" t="s">
        <v>285</v>
      </c>
      <c r="E220" s="16">
        <v>319</v>
      </c>
    </row>
    <row r="221" spans="1:5" x14ac:dyDescent="0.35">
      <c r="A221" s="9">
        <v>0</v>
      </c>
      <c r="B221" s="9">
        <v>0</v>
      </c>
      <c r="C221" s="22" t="s">
        <v>94</v>
      </c>
      <c r="D221" s="15" t="s">
        <v>285</v>
      </c>
      <c r="E221" s="16">
        <v>320</v>
      </c>
    </row>
    <row r="222" spans="1:5" x14ac:dyDescent="0.35">
      <c r="A222" s="9">
        <v>0</v>
      </c>
      <c r="B222" s="9">
        <v>0</v>
      </c>
      <c r="C222" s="22" t="s">
        <v>93</v>
      </c>
      <c r="D222" s="15" t="s">
        <v>285</v>
      </c>
      <c r="E222" s="16">
        <v>321</v>
      </c>
    </row>
    <row r="223" spans="1:5" x14ac:dyDescent="0.35">
      <c r="A223" s="9">
        <v>0</v>
      </c>
      <c r="B223" s="9">
        <v>0</v>
      </c>
      <c r="C223" s="22" t="s">
        <v>92</v>
      </c>
      <c r="D223" s="15" t="s">
        <v>285</v>
      </c>
      <c r="E223" s="16">
        <v>322</v>
      </c>
    </row>
    <row r="224" spans="1:5" x14ac:dyDescent="0.35">
      <c r="A224" s="9">
        <v>0</v>
      </c>
      <c r="B224" s="9">
        <v>0</v>
      </c>
      <c r="C224" s="22" t="s">
        <v>95</v>
      </c>
      <c r="D224" s="15" t="s">
        <v>285</v>
      </c>
      <c r="E224" s="16">
        <v>323</v>
      </c>
    </row>
    <row r="225" spans="1:5" x14ac:dyDescent="0.35">
      <c r="A225" s="24">
        <v>0</v>
      </c>
      <c r="B225" s="25">
        <v>0</v>
      </c>
      <c r="C225" s="25">
        <v>0</v>
      </c>
      <c r="D225" s="26"/>
      <c r="E225" s="27">
        <v>323</v>
      </c>
    </row>
  </sheetData>
  <sheetProtection algorithmName="SHA-512" hashValue="vLxzqGq0dUY/kOuxu2HyvYr5oWlidTC+f1d9b9Ql5xJldu9v5QjQdw0jzt9AMoXMEYuKnddJKgwXVusRDUyRvQ==" saltValue="c4Zyzyz8qa4u5EHaNrYaag==" spinCount="100000" sheet="1" objects="1" scenarios="1"/>
  <pageMargins left="0.7" right="0.7" top="0.75" bottom="0.75" header="0.3" footer="0.3"/>
  <pageSetup orientation="portrait" horizontalDpi="1200" verticalDpi="12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E0485C-9BBB-49AC-95B8-33915F158EBF}">
  <sheetPr>
    <tabColor rgb="FFC00000"/>
  </sheetPr>
  <dimension ref="A1:F55"/>
  <sheetViews>
    <sheetView topLeftCell="A6" zoomScale="80" zoomScaleNormal="90" workbookViewId="0">
      <selection activeCell="B32" sqref="B32"/>
    </sheetView>
  </sheetViews>
  <sheetFormatPr defaultColWidth="8.7265625" defaultRowHeight="14.5" x14ac:dyDescent="0.35"/>
  <cols>
    <col min="1" max="1" width="37.26953125" style="51" customWidth="1"/>
    <col min="2" max="2" width="24.26953125" style="51" customWidth="1"/>
    <col min="3" max="3" width="19.453125" style="51" customWidth="1"/>
    <col min="4" max="4" width="25.54296875" style="82" customWidth="1"/>
    <col min="5" max="5" width="22.54296875" style="82" customWidth="1"/>
    <col min="6" max="6" width="37.1796875" style="82" customWidth="1"/>
    <col min="7" max="16384" width="8.7265625" style="82"/>
  </cols>
  <sheetData>
    <row r="1" spans="1:6" x14ac:dyDescent="0.35">
      <c r="A1" s="183" t="s">
        <v>421</v>
      </c>
    </row>
    <row r="2" spans="1:6" ht="15" thickBot="1" x14ac:dyDescent="0.4"/>
    <row r="3" spans="1:6" ht="18.5" x14ac:dyDescent="0.35">
      <c r="A3" s="184" t="s">
        <v>286</v>
      </c>
      <c r="B3" s="185"/>
      <c r="C3" s="185"/>
      <c r="D3" s="185"/>
      <c r="E3" s="185"/>
      <c r="F3" s="186"/>
    </row>
    <row r="4" spans="1:6" ht="15.5" x14ac:dyDescent="0.35">
      <c r="A4" s="187" t="s">
        <v>287</v>
      </c>
      <c r="B4" s="45" t="s">
        <v>288</v>
      </c>
      <c r="C4" s="46" t="s">
        <v>289</v>
      </c>
      <c r="D4" s="317" t="s">
        <v>290</v>
      </c>
      <c r="E4" s="317"/>
      <c r="F4" s="318"/>
    </row>
    <row r="5" spans="1:6" ht="29.15" customHeight="1" x14ac:dyDescent="0.35">
      <c r="A5" s="188" t="s">
        <v>291</v>
      </c>
      <c r="B5" s="83">
        <f>COUNTIF('Detailed Inventory'!$AB$6:$AB$105,"*Error*")</f>
        <v>0</v>
      </c>
      <c r="C5" s="230" t="s">
        <v>4</v>
      </c>
      <c r="D5" s="315" t="s">
        <v>292</v>
      </c>
      <c r="E5" s="315"/>
      <c r="F5" s="316"/>
    </row>
    <row r="6" spans="1:6" ht="29.15" customHeight="1" x14ac:dyDescent="0.35">
      <c r="A6" s="188" t="s">
        <v>293</v>
      </c>
      <c r="B6" s="83">
        <f>COUNTIFS('Detailed Inventory'!$AD$6:$AD$105,TRUE)</f>
        <v>0</v>
      </c>
      <c r="C6" s="304" t="s">
        <v>4</v>
      </c>
      <c r="D6" s="315" t="s">
        <v>294</v>
      </c>
      <c r="E6" s="315"/>
      <c r="F6" s="316"/>
    </row>
    <row r="7" spans="1:6" ht="29.15" customHeight="1" thickBot="1" x14ac:dyDescent="0.4">
      <c r="A7" s="189" t="s">
        <v>295</v>
      </c>
      <c r="B7" s="190">
        <f>COUNTIF('Detailed Inventory'!$AE$6:$AE$105,TRUE)</f>
        <v>0</v>
      </c>
      <c r="C7" s="305"/>
      <c r="D7" s="321" t="s">
        <v>294</v>
      </c>
      <c r="E7" s="321"/>
      <c r="F7" s="322"/>
    </row>
    <row r="8" spans="1:6" ht="15" thickBot="1" x14ac:dyDescent="0.4"/>
    <row r="9" spans="1:6" ht="18.5" x14ac:dyDescent="0.35">
      <c r="A9" s="184" t="s">
        <v>296</v>
      </c>
      <c r="B9" s="185"/>
      <c r="C9" s="185"/>
      <c r="D9" s="185"/>
      <c r="E9" s="185"/>
      <c r="F9" s="186"/>
    </row>
    <row r="10" spans="1:6" ht="43.5" x14ac:dyDescent="0.35">
      <c r="A10" s="187" t="s">
        <v>287</v>
      </c>
      <c r="B10" s="45" t="s">
        <v>297</v>
      </c>
      <c r="C10" s="46" t="s">
        <v>298</v>
      </c>
      <c r="D10" s="294" t="s">
        <v>290</v>
      </c>
      <c r="E10" s="294"/>
      <c r="F10" s="295"/>
    </row>
    <row r="11" spans="1:6" ht="43.5" customHeight="1" thickBot="1" x14ac:dyDescent="0.4">
      <c r="A11" s="191" t="s">
        <v>299</v>
      </c>
      <c r="B11" s="192">
        <f>'Inventory Report'!D24-'Inventory Report'!D22</f>
        <v>0</v>
      </c>
      <c r="C11" s="232" t="s">
        <v>4</v>
      </c>
      <c r="D11" s="319" t="s">
        <v>300</v>
      </c>
      <c r="E11" s="319"/>
      <c r="F11" s="320"/>
    </row>
    <row r="12" spans="1:6" ht="16" thickBot="1" x14ac:dyDescent="0.4">
      <c r="A12" s="193"/>
      <c r="B12" s="78"/>
      <c r="C12" s="78"/>
      <c r="D12" s="51"/>
    </row>
    <row r="13" spans="1:6" ht="19.5" customHeight="1" thickBot="1" x14ac:dyDescent="0.4">
      <c r="A13" s="194" t="s">
        <v>301</v>
      </c>
      <c r="B13" s="195"/>
      <c r="C13" s="195"/>
      <c r="D13" s="195"/>
      <c r="E13" s="195"/>
      <c r="F13" s="196"/>
    </row>
    <row r="14" spans="1:6" ht="18.5" x14ac:dyDescent="0.35">
      <c r="A14" s="197"/>
      <c r="B14" s="302" t="s">
        <v>302</v>
      </c>
      <c r="C14" s="303"/>
      <c r="D14" s="300" t="s">
        <v>303</v>
      </c>
      <c r="E14" s="301"/>
      <c r="F14" s="198"/>
    </row>
    <row r="15" spans="1:6" ht="45" customHeight="1" x14ac:dyDescent="0.35">
      <c r="A15" s="199" t="s">
        <v>304</v>
      </c>
      <c r="B15" s="47" t="s">
        <v>305</v>
      </c>
      <c r="C15" s="48" t="s">
        <v>306</v>
      </c>
      <c r="D15" s="47" t="s">
        <v>307</v>
      </c>
      <c r="E15" s="48" t="s">
        <v>308</v>
      </c>
      <c r="F15" s="200" t="s">
        <v>290</v>
      </c>
    </row>
    <row r="16" spans="1:6" ht="30.75" customHeight="1" x14ac:dyDescent="0.35">
      <c r="A16" s="201" t="s">
        <v>309</v>
      </c>
      <c r="B16" s="49">
        <f>COUNTIFS('Detailed Inventory'!$I$6:$I$105,"&lt;&gt;",'Detailed Inventory'!$I$6:$I$105,"&lt;&gt;Unknown",'Detailed Inventory'!$J$6:$J$105,"")</f>
        <v>0</v>
      </c>
      <c r="C16" s="50">
        <f>COUNTIFS('Detailed Inventory'!$T$6:$T$105,"&lt;&gt;",'Detailed Inventory'!$T$6:$T$105,"&lt;&gt;Unknown",'Detailed Inventory'!$U$6:$U$105,"")</f>
        <v>0</v>
      </c>
      <c r="D16" s="49">
        <f>COUNTIFS('Detailed Inventory'!$E$6:$E$105,"&lt;&gt;",'Detailed Inventory'!$E$6:$E$105,"&lt;&gt;Unknown",'Detailed Inventory'!$E$6:$E$105,"&lt;&gt;No Connector Present",'Detailed Inventory'!$F$6:$F$105,"")</f>
        <v>0</v>
      </c>
      <c r="E16" s="50">
        <f>COUNTIFS('Detailed Inventory'!$Q$6:$Q$105,"&lt;&gt;",'Detailed Inventory'!$Q$6:$Q$105,"&lt;&gt;Unknown",'Detailed Inventory'!$Q$6:$Q$105,"&lt;&gt;No Connector Present",'Detailed Inventory'!$R$6:$R$105,"")</f>
        <v>0</v>
      </c>
      <c r="F16" s="202"/>
    </row>
    <row r="17" spans="1:6" ht="29" x14ac:dyDescent="0.35">
      <c r="A17" s="201" t="s">
        <v>310</v>
      </c>
      <c r="B17" s="49">
        <f>COUNTIFS('Detailed Inventory'!$J$6:$J$105,"Installation date is after state or local lead ban",'Detailed Inventory'!$K$6:$K$105,"")</f>
        <v>0</v>
      </c>
      <c r="C17" s="50">
        <f>COUNTIFS('Detailed Inventory'!$U$6:$U$105,"Installation date is after state or local lead ban",'Detailed Inventory'!$V$6:$V$105,"")</f>
        <v>0</v>
      </c>
      <c r="D17" s="49" t="s">
        <v>311</v>
      </c>
      <c r="E17" s="50" t="s">
        <v>311</v>
      </c>
      <c r="F17" s="202" t="s">
        <v>312</v>
      </c>
    </row>
    <row r="18" spans="1:6" ht="30.75" customHeight="1" x14ac:dyDescent="0.35">
      <c r="A18" s="201" t="s">
        <v>313</v>
      </c>
      <c r="B18" s="49" cm="1">
        <f t="array" ref="B18">SUM(COUNTIFS('Detailed Inventory'!$J$6:$J$105,"Service line diameter 4 inches or greater",'Detailed Inventory'!$L$6:$L$105,{"","&lt;4"}))</f>
        <v>0</v>
      </c>
      <c r="C18" s="50" cm="1">
        <f t="array" ref="C18">SUM(COUNTIFS('Detailed Inventory'!$U$6:$U$105,"Service line diameter 4 inches or greater",'Detailed Inventory'!$W$6:$W$105,{"","&lt;4"}))</f>
        <v>0</v>
      </c>
      <c r="D18" s="49" t="s">
        <v>311</v>
      </c>
      <c r="E18" s="50" t="s">
        <v>311</v>
      </c>
      <c r="F18" s="203"/>
    </row>
    <row r="19" spans="1:6" ht="30.75" customHeight="1" x14ac:dyDescent="0.35">
      <c r="A19" s="201" t="s">
        <v>314</v>
      </c>
      <c r="B19" s="49">
        <f>COUNTIFS('Detailed Inventory'!$J$6:$J$105,"Field inspection",'Detailed Inventory'!$M$6:$M$105,"")+COUNTIFS('Detailed Inventory'!$J$6:$J$105,"Field inspection",'Detailed Inventory'!$N$6:$N$105,"")</f>
        <v>0</v>
      </c>
      <c r="C19" s="50">
        <f>COUNTIFS('Detailed Inventory'!$U$6:$U$105,"Field inspection",'Detailed Inventory'!$X$6:$X$105,"")</f>
        <v>0</v>
      </c>
      <c r="D19" s="49" t="s">
        <v>311</v>
      </c>
      <c r="E19" s="50" t="s">
        <v>311</v>
      </c>
      <c r="F19" s="202" t="s">
        <v>315</v>
      </c>
    </row>
    <row r="20" spans="1:6" ht="15" customHeight="1" x14ac:dyDescent="0.35">
      <c r="A20" s="201" t="s">
        <v>316</v>
      </c>
      <c r="B20" s="49">
        <f>COUNTIFS('Detailed Inventory'!$J$6:$J$105,"Other (Explain in Notes)",'Detailed Inventory'!$P$6:$P$105,"")</f>
        <v>0</v>
      </c>
      <c r="C20" s="50">
        <f>COUNTIFS('Detailed Inventory'!$U$6:$U$105,"Other (Explain in Notes)",'Detailed Inventory'!$AA$6:$AA$105,"")</f>
        <v>0</v>
      </c>
      <c r="D20" s="49">
        <f>COUNTIFS('Detailed Inventory'!$F$6:$F$105,"Other (Explain in Notes)",'Detailed Inventory'!$G$6:$G$105,"")</f>
        <v>0</v>
      </c>
      <c r="E20" s="50">
        <f>COUNTIFS('Detailed Inventory'!$R$6:$R$105,"Other (Explain in Notes)",'Detailed Inventory'!$S$6:$S$105,"")</f>
        <v>0</v>
      </c>
      <c r="F20" s="202"/>
    </row>
    <row r="21" spans="1:6" ht="29" x14ac:dyDescent="0.35">
      <c r="A21" s="204" t="s">
        <v>317</v>
      </c>
      <c r="B21" s="155">
        <f>COUNTIFS('Detailed Inventory'!$J$6:$J$105,"Replaced*",'Detailed Inventory'!$O$6:$O$105,"")</f>
        <v>0</v>
      </c>
      <c r="C21" s="156">
        <f>COUNTIFS('Detailed Inventory'!$U$6:$U$105,"Replaced*",'Detailed Inventory'!$Z$6:$Z$105,"")</f>
        <v>0</v>
      </c>
      <c r="D21" s="155" t="s">
        <v>311</v>
      </c>
      <c r="E21" s="156" t="s">
        <v>311</v>
      </c>
      <c r="F21" s="205"/>
    </row>
    <row r="22" spans="1:6" ht="43.5" x14ac:dyDescent="0.35">
      <c r="A22" s="201" t="s">
        <v>318</v>
      </c>
      <c r="B22" s="49" cm="1">
        <f t="array" ref="B22">SUM(COUNTIFS('Detailed Inventory'!$I$6:$I$105,"Non-Lead - Other",'Detailed Inventory'!$J$6:$J$105,{"Historical*","Field*","Other*"}))</f>
        <v>0</v>
      </c>
      <c r="C22" s="50" cm="1">
        <f t="array" ref="C22">SUM(COUNTIFS('Detailed Inventory'!$T$6:$T$105,"Non-Lead - Other",'Detailed Inventory'!$U$6:$U$105,{"Historical*","Field*","Other*"}))</f>
        <v>0</v>
      </c>
      <c r="D22" s="49" cm="1">
        <f t="array" ref="D22">SUM(COUNTIFS('Detailed Inventory'!$E$6:$E$105,"Non-Lead - Other",'Detailed Inventory'!$F$6:$F$105,{"Historical*","Field*","Other*"}))</f>
        <v>0</v>
      </c>
      <c r="E22" s="50" cm="1">
        <f t="array" ref="E22">SUM(COUNTIFS('Detailed Inventory'!$Q$6:$Q$105,"Non-Lead - Other",'Detailed Inventory'!$R$6:$R$105,{"Historical*","Field*","Other*"}))</f>
        <v>0</v>
      </c>
      <c r="F22" s="222" t="s">
        <v>319</v>
      </c>
    </row>
    <row r="23" spans="1:6" ht="44" thickBot="1" x14ac:dyDescent="0.4">
      <c r="A23" s="226" t="s">
        <v>320</v>
      </c>
      <c r="B23" s="224" cm="1">
        <f t="array" ref="B23">SUM(COUNTIFS('Detailed Inventory'!$I$6:$I$105,"&lt;&gt;Non-Lead - Other",'Detailed Inventory'!$J$6:$J$105,{"Statistical*","Interpolation*"}))</f>
        <v>0</v>
      </c>
      <c r="C23" s="225" cm="1">
        <f t="array" ref="C23">SUM(COUNTIFS('Detailed Inventory'!$T$6:$T$105,"&lt;&gt;Non-Lead - Other",'Detailed Inventory'!$U$6:$U$105,{"Statistical*","Interpolation*"}))</f>
        <v>0</v>
      </c>
      <c r="D23" s="224" cm="1">
        <f t="array" ref="D23">SUM(COUNTIFS('Detailed Inventory'!$E$6:$E$105,"&lt;&gt;Non-Lead - Other",'Detailed Inventory'!$F$6:$F$105,{"Statistical*","Interpolation*"}))</f>
        <v>0</v>
      </c>
      <c r="E23" s="225" cm="1">
        <f t="array" ref="E23">SUM(COUNTIFS('Detailed Inventory'!$Q$6:$Q$105,"&lt;&gt;Non-Lead - Other",'Detailed Inventory'!$R$6:$R$105,{"Statistical*","Interpolation*"}))</f>
        <v>0</v>
      </c>
      <c r="F23" s="223" t="s">
        <v>321</v>
      </c>
    </row>
    <row r="24" spans="1:6" ht="15" thickBot="1" x14ac:dyDescent="0.4"/>
    <row r="25" spans="1:6" ht="19.5" customHeight="1" thickBot="1" x14ac:dyDescent="0.4">
      <c r="A25" s="194" t="s">
        <v>322</v>
      </c>
      <c r="B25" s="195"/>
      <c r="C25" s="195"/>
      <c r="D25" s="195"/>
      <c r="E25" s="195"/>
      <c r="F25" s="196"/>
    </row>
    <row r="26" spans="1:6" ht="18.5" x14ac:dyDescent="0.35">
      <c r="A26" s="206"/>
      <c r="B26" s="302" t="s">
        <v>302</v>
      </c>
      <c r="C26" s="303"/>
      <c r="F26" s="198"/>
    </row>
    <row r="27" spans="1:6" ht="45" customHeight="1" x14ac:dyDescent="0.35">
      <c r="A27" s="199" t="s">
        <v>323</v>
      </c>
      <c r="B27" s="47" t="s">
        <v>305</v>
      </c>
      <c r="C27" s="48" t="s">
        <v>306</v>
      </c>
      <c r="D27" s="306" t="s">
        <v>290</v>
      </c>
      <c r="E27" s="307"/>
      <c r="F27" s="308"/>
    </row>
    <row r="28" spans="1:6" x14ac:dyDescent="0.35">
      <c r="A28" s="208" t="s">
        <v>324</v>
      </c>
      <c r="B28" s="214">
        <f>COUNTA('Detailed Inventory'!$K$6:$K$105)-COUNT('Detailed Inventory'!$K$6:$K$105)</f>
        <v>0</v>
      </c>
      <c r="C28" s="215">
        <f>COUNTA('Detailed Inventory'!$V$6:$V$105)-COUNT('Detailed Inventory'!$V$6:$V$105)</f>
        <v>0</v>
      </c>
      <c r="D28" s="312" t="s">
        <v>325</v>
      </c>
      <c r="E28" s="313"/>
      <c r="F28" s="314"/>
    </row>
    <row r="29" spans="1:6" x14ac:dyDescent="0.35">
      <c r="A29" s="208" t="s">
        <v>326</v>
      </c>
      <c r="B29" s="214">
        <f>COUNTA('Detailed Inventory'!$L$6:$L$105)-COUNT('Detailed Inventory'!$L$6:$L$105)</f>
        <v>0</v>
      </c>
      <c r="C29" s="215">
        <f>COUNTA('Detailed Inventory'!$W$6:$W$105)-COUNT('Detailed Inventory'!$W$6:$W$105)</f>
        <v>0</v>
      </c>
      <c r="D29" s="312"/>
      <c r="E29" s="313"/>
      <c r="F29" s="314"/>
    </row>
    <row r="30" spans="1:6" x14ac:dyDescent="0.35">
      <c r="A30" s="208" t="s">
        <v>327</v>
      </c>
      <c r="B30" s="214">
        <f>COUNTA('Detailed Inventory'!$N$6:$N$105)-COUNT('Detailed Inventory'!$N$6:$N$105)</f>
        <v>0</v>
      </c>
      <c r="C30" s="215">
        <f>COUNTA('Detailed Inventory'!$Y$6:$Y$105)-COUNT('Detailed Inventory'!$Y$6:$Y$105)</f>
        <v>0</v>
      </c>
      <c r="D30" s="312"/>
      <c r="E30" s="313"/>
      <c r="F30" s="314"/>
    </row>
    <row r="31" spans="1:6" ht="15" thickBot="1" x14ac:dyDescent="0.4">
      <c r="A31" s="218" t="s">
        <v>328</v>
      </c>
      <c r="B31" s="216">
        <f>COUNTA('Detailed Inventory'!$O$6:$O$105)-COUNT('Detailed Inventory'!$O$6:$O$105)</f>
        <v>0</v>
      </c>
      <c r="C31" s="217">
        <f>COUNTA('Detailed Inventory'!$Z$6:$Z$105)-COUNT('Detailed Inventory'!$Z$6:$Z$105)</f>
        <v>0</v>
      </c>
      <c r="D31" s="309"/>
      <c r="E31" s="310"/>
      <c r="F31" s="311"/>
    </row>
    <row r="32" spans="1:6" ht="15" thickBot="1" x14ac:dyDescent="0.4">
      <c r="A32" s="206"/>
      <c r="F32" s="51"/>
    </row>
    <row r="33" spans="1:6" ht="19" thickBot="1" x14ac:dyDescent="0.4">
      <c r="A33" s="219" t="s">
        <v>329</v>
      </c>
      <c r="B33" s="220"/>
      <c r="C33" s="220"/>
      <c r="D33" s="220"/>
      <c r="E33" s="220"/>
      <c r="F33" s="221"/>
    </row>
    <row r="34" spans="1:6" ht="18.5" x14ac:dyDescent="0.35">
      <c r="A34" s="206"/>
      <c r="B34" s="302" t="s">
        <v>302</v>
      </c>
      <c r="C34" s="303"/>
      <c r="D34" s="300" t="s">
        <v>303</v>
      </c>
      <c r="E34" s="301"/>
      <c r="F34" s="198"/>
    </row>
    <row r="35" spans="1:6" ht="29" x14ac:dyDescent="0.35">
      <c r="A35" s="199" t="s">
        <v>330</v>
      </c>
      <c r="B35" s="47" t="s">
        <v>305</v>
      </c>
      <c r="C35" s="48" t="s">
        <v>306</v>
      </c>
      <c r="D35" s="47" t="s">
        <v>307</v>
      </c>
      <c r="E35" s="48" t="s">
        <v>308</v>
      </c>
      <c r="F35" s="210" t="s">
        <v>290</v>
      </c>
    </row>
    <row r="36" spans="1:6" x14ac:dyDescent="0.35">
      <c r="A36" s="208" t="s">
        <v>209</v>
      </c>
      <c r="B36" s="49">
        <f>COUNTIF('Detailed Inventory'!$J$6:$J$105,'LCR Team Review'!A36)</f>
        <v>0</v>
      </c>
      <c r="C36" s="50">
        <f>COUNTIF('Detailed Inventory'!$U$6:$U$105,A36)</f>
        <v>0</v>
      </c>
      <c r="D36" s="49">
        <f>COUNTIF('Detailed Inventory'!$F$6:$F$105,A36)</f>
        <v>0</v>
      </c>
      <c r="E36" s="50">
        <f>COUNTIF('Detailed Inventory'!$R$6:$R$105,A36)</f>
        <v>0</v>
      </c>
      <c r="F36" s="211"/>
    </row>
    <row r="37" spans="1:6" ht="29" x14ac:dyDescent="0.35">
      <c r="A37" s="208" t="s">
        <v>206</v>
      </c>
      <c r="B37" s="49">
        <f>COUNTIF('Detailed Inventory'!$J$6:$J$105,'LCR Team Review'!A37)</f>
        <v>0</v>
      </c>
      <c r="C37" s="50">
        <f>COUNTIF('Detailed Inventory'!$U$6:$U$105,A37)</f>
        <v>0</v>
      </c>
      <c r="D37" s="49">
        <f>COUNTIF('Detailed Inventory'!$F$6:$F$105,A37)</f>
        <v>0</v>
      </c>
      <c r="E37" s="50">
        <f>COUNTIF('Detailed Inventory'!$R$6:$R$105,A37)</f>
        <v>0</v>
      </c>
      <c r="F37" s="212"/>
    </row>
    <row r="38" spans="1:6" x14ac:dyDescent="0.35">
      <c r="A38" s="208" t="s">
        <v>216</v>
      </c>
      <c r="B38" s="49">
        <f>COUNTIF('Detailed Inventory'!$J$6:$J$105,'LCR Team Review'!A38)</f>
        <v>0</v>
      </c>
      <c r="C38" s="50">
        <f>COUNTIF('Detailed Inventory'!$U$6:$U$105,A38)</f>
        <v>0</v>
      </c>
      <c r="D38" s="49">
        <f>COUNTIF('Detailed Inventory'!$F$6:$F$105,A38)</f>
        <v>0</v>
      </c>
      <c r="E38" s="50">
        <f>COUNTIF('Detailed Inventory'!$R$6:$R$105,A38)</f>
        <v>0</v>
      </c>
      <c r="F38" s="212"/>
    </row>
    <row r="39" spans="1:6" x14ac:dyDescent="0.35">
      <c r="A39" s="208" t="s">
        <v>241</v>
      </c>
      <c r="B39" s="49">
        <f>COUNTIF('Detailed Inventory'!$J$6:$J$105,'LCR Team Review'!A39)</f>
        <v>0</v>
      </c>
      <c r="C39" s="50">
        <f>COUNTIF('Detailed Inventory'!$U$6:$U$105,A39)</f>
        <v>0</v>
      </c>
      <c r="D39" s="49">
        <f>COUNTIF('Detailed Inventory'!$F$6:$F$105,A39)</f>
        <v>0</v>
      </c>
      <c r="E39" s="50">
        <f>COUNTIF('Detailed Inventory'!$R$6:$R$105,A39)</f>
        <v>0</v>
      </c>
      <c r="F39" s="212"/>
    </row>
    <row r="40" spans="1:6" x14ac:dyDescent="0.35">
      <c r="A40" s="208" t="s">
        <v>214</v>
      </c>
      <c r="B40" s="49">
        <f>COUNTIF('Detailed Inventory'!$J$6:$J$105,'LCR Team Review'!A40)</f>
        <v>0</v>
      </c>
      <c r="C40" s="50">
        <f>COUNTIF('Detailed Inventory'!$U$6:$U$105,A40)</f>
        <v>0</v>
      </c>
      <c r="D40" s="49">
        <f>COUNTIF('Detailed Inventory'!$F$6:$F$105,A40)</f>
        <v>0</v>
      </c>
      <c r="E40" s="50">
        <f>COUNTIF('Detailed Inventory'!$R$6:$R$105,A40)</f>
        <v>0</v>
      </c>
      <c r="F40" s="212"/>
    </row>
    <row r="41" spans="1:6" x14ac:dyDescent="0.35">
      <c r="A41" s="208" t="s">
        <v>213</v>
      </c>
      <c r="B41" s="49">
        <f>COUNTIF('Detailed Inventory'!$J$6:$J$105,'LCR Team Review'!A41)</f>
        <v>0</v>
      </c>
      <c r="C41" s="50">
        <f>COUNTIF('Detailed Inventory'!$U$6:$U$105,A41)</f>
        <v>0</v>
      </c>
      <c r="D41" s="49">
        <f>COUNTIF('Detailed Inventory'!$F$6:$F$105,A41)</f>
        <v>0</v>
      </c>
      <c r="E41" s="50">
        <f>COUNTIF('Detailed Inventory'!$R$6:$R$105,A41)</f>
        <v>0</v>
      </c>
      <c r="F41" s="212"/>
    </row>
    <row r="42" spans="1:6" x14ac:dyDescent="0.35">
      <c r="A42" s="208" t="s">
        <v>207</v>
      </c>
      <c r="B42" s="49">
        <f>COUNTIF('Detailed Inventory'!$J$6:$J$105,'LCR Team Review'!A42)</f>
        <v>0</v>
      </c>
      <c r="C42" s="50">
        <f>COUNTIF('Detailed Inventory'!$U$6:$U$105,A42)</f>
        <v>0</v>
      </c>
      <c r="D42" s="49">
        <f>COUNTIF('Detailed Inventory'!$F$6:$F$105,A42)</f>
        <v>0</v>
      </c>
      <c r="E42" s="50">
        <f>COUNTIF('Detailed Inventory'!$R$6:$R$105,A42)</f>
        <v>0</v>
      </c>
      <c r="F42" s="212"/>
    </row>
    <row r="43" spans="1:6" x14ac:dyDescent="0.35">
      <c r="A43" s="208" t="s">
        <v>211</v>
      </c>
      <c r="B43" s="49">
        <f>COUNTIF('Detailed Inventory'!$J$6:$J$105,'LCR Team Review'!A43)</f>
        <v>0</v>
      </c>
      <c r="C43" s="50">
        <f>COUNTIF('Detailed Inventory'!$U$6:$U$105,A43)</f>
        <v>0</v>
      </c>
      <c r="D43" s="49">
        <f>COUNTIF('Detailed Inventory'!$F$6:$F$105,A43)</f>
        <v>0</v>
      </c>
      <c r="E43" s="50">
        <f>COUNTIF('Detailed Inventory'!$R$6:$R$105,A43)</f>
        <v>0</v>
      </c>
      <c r="F43" s="212"/>
    </row>
    <row r="44" spans="1:6" x14ac:dyDescent="0.35">
      <c r="A44" s="208" t="s">
        <v>257</v>
      </c>
      <c r="B44" s="49">
        <f>COUNTIF('Detailed Inventory'!$J$6:$J$105,'LCR Team Review'!A44)</f>
        <v>0</v>
      </c>
      <c r="C44" s="50">
        <f>COUNTIF('Detailed Inventory'!$U$6:$U$105,A44)</f>
        <v>0</v>
      </c>
      <c r="D44" s="49">
        <f>COUNTIF('Detailed Inventory'!$F$6:$F$105,A44)</f>
        <v>0</v>
      </c>
      <c r="E44" s="50">
        <f>COUNTIF('Detailed Inventory'!$R$6:$R$105,A44)</f>
        <v>0</v>
      </c>
      <c r="F44" s="212"/>
    </row>
    <row r="45" spans="1:6" ht="29" x14ac:dyDescent="0.35">
      <c r="A45" s="208" t="s">
        <v>259</v>
      </c>
      <c r="B45" s="49" t="s">
        <v>311</v>
      </c>
      <c r="C45" s="50" t="s">
        <v>311</v>
      </c>
      <c r="D45" s="49">
        <f>COUNTIF('Detailed Inventory'!$F$6:$F$105,A45)</f>
        <v>0</v>
      </c>
      <c r="E45" s="50">
        <f>COUNTIF('Detailed Inventory'!$R$6:$R$105,A45)</f>
        <v>0</v>
      </c>
      <c r="F45" s="212"/>
    </row>
    <row r="46" spans="1:6" ht="29" x14ac:dyDescent="0.35">
      <c r="A46" s="208" t="s">
        <v>255</v>
      </c>
      <c r="B46" s="49">
        <f>COUNTIF('Detailed Inventory'!$J$6:$J$105,'LCR Team Review'!A46)</f>
        <v>0</v>
      </c>
      <c r="C46" s="50">
        <f>COUNTIF('Detailed Inventory'!$U$6:$U$105,A46)</f>
        <v>0</v>
      </c>
      <c r="D46" s="49">
        <f>COUNTIF('Detailed Inventory'!$F$6:$F$105,A46)</f>
        <v>0</v>
      </c>
      <c r="E46" s="50">
        <f>COUNTIF('Detailed Inventory'!$R$6:$R$105,A46)</f>
        <v>0</v>
      </c>
      <c r="F46" s="212"/>
    </row>
    <row r="47" spans="1:6" x14ac:dyDescent="0.35">
      <c r="A47" s="208" t="s">
        <v>331</v>
      </c>
      <c r="B47" s="49" t="s">
        <v>311</v>
      </c>
      <c r="C47" s="50" t="s">
        <v>311</v>
      </c>
      <c r="D47" s="49">
        <f>COUNTIF('Detailed Inventory'!$F$6:$F$105,A47)</f>
        <v>0</v>
      </c>
      <c r="E47" s="50">
        <f>COUNTIF('Detailed Inventory'!$R$6:$R$105,A47)</f>
        <v>0</v>
      </c>
      <c r="F47" s="212"/>
    </row>
    <row r="48" spans="1:6" ht="15" thickBot="1" x14ac:dyDescent="0.4">
      <c r="A48" s="209" t="s">
        <v>332</v>
      </c>
      <c r="B48" s="80">
        <f>SUM(B36:B47)</f>
        <v>0</v>
      </c>
      <c r="C48" s="81">
        <f>SUM(C36:C47)</f>
        <v>0</v>
      </c>
      <c r="D48" s="80">
        <f>SUM(D36:D47)</f>
        <v>0</v>
      </c>
      <c r="E48" s="81">
        <f>SUM(E36:E47)</f>
        <v>0</v>
      </c>
      <c r="F48" s="213"/>
    </row>
    <row r="49" spans="1:6" ht="15" thickBot="1" x14ac:dyDescent="0.4"/>
    <row r="50" spans="1:6" ht="18.5" x14ac:dyDescent="0.35">
      <c r="A50" s="219" t="s">
        <v>333</v>
      </c>
      <c r="B50" s="220"/>
      <c r="C50" s="220"/>
      <c r="D50" s="220"/>
      <c r="E50" s="220"/>
      <c r="F50" s="221"/>
    </row>
    <row r="51" spans="1:6" x14ac:dyDescent="0.35">
      <c r="A51" s="228" t="s">
        <v>334</v>
      </c>
      <c r="B51" s="46" t="s">
        <v>302</v>
      </c>
      <c r="C51" s="79" t="s">
        <v>303</v>
      </c>
      <c r="D51" s="294" t="s">
        <v>290</v>
      </c>
      <c r="E51" s="294"/>
      <c r="F51" s="295"/>
    </row>
    <row r="52" spans="1:6" ht="29" x14ac:dyDescent="0.35">
      <c r="A52" s="207" t="s">
        <v>335</v>
      </c>
      <c r="B52" s="85" t="b">
        <f>SUM(B40:C41)&gt;0</f>
        <v>0</v>
      </c>
      <c r="C52" s="227" t="b">
        <f>SUM(D40:E41)&gt;0</f>
        <v>0</v>
      </c>
      <c r="D52" s="296"/>
      <c r="E52" s="296"/>
      <c r="F52" s="297"/>
    </row>
    <row r="53" spans="1:6" x14ac:dyDescent="0.35">
      <c r="A53" s="207" t="s">
        <v>336</v>
      </c>
      <c r="B53" s="230" t="s">
        <v>4</v>
      </c>
      <c r="C53" s="231" t="s">
        <v>4</v>
      </c>
      <c r="D53" s="296"/>
      <c r="E53" s="296"/>
      <c r="F53" s="297"/>
    </row>
    <row r="54" spans="1:6" x14ac:dyDescent="0.35">
      <c r="A54" s="207" t="s">
        <v>337</v>
      </c>
      <c r="B54" s="230" t="s">
        <v>4</v>
      </c>
      <c r="C54" s="231" t="s">
        <v>4</v>
      </c>
      <c r="D54" s="296"/>
      <c r="E54" s="296"/>
      <c r="F54" s="297"/>
    </row>
    <row r="55" spans="1:6" ht="29.5" thickBot="1" x14ac:dyDescent="0.4">
      <c r="A55" s="229" t="s">
        <v>338</v>
      </c>
      <c r="B55" s="232" t="s">
        <v>4</v>
      </c>
      <c r="C55" s="233" t="s">
        <v>4</v>
      </c>
      <c r="D55" s="298"/>
      <c r="E55" s="298"/>
      <c r="F55" s="299"/>
    </row>
  </sheetData>
  <sheetProtection algorithmName="SHA-512" hashValue="P6tHcf6m3FnyM4K6X+WpmPCYTSebHX/zkkdYbvDsuPo8udyuZMpM2VFYTIF87COGFIkIxxNAWfUTlShKNEukvg==" saltValue="v6HNNWKWJZEdA/hGEG1sYg==" spinCount="100000" sheet="1" objects="1" scenarios="1"/>
  <mergeCells count="22">
    <mergeCell ref="D5:F5"/>
    <mergeCell ref="D4:F4"/>
    <mergeCell ref="D11:F11"/>
    <mergeCell ref="D10:F10"/>
    <mergeCell ref="D7:F7"/>
    <mergeCell ref="D6:F6"/>
    <mergeCell ref="D34:E34"/>
    <mergeCell ref="B34:C34"/>
    <mergeCell ref="C6:C7"/>
    <mergeCell ref="B26:C26"/>
    <mergeCell ref="D27:F27"/>
    <mergeCell ref="D31:F31"/>
    <mergeCell ref="D30:F30"/>
    <mergeCell ref="D29:F29"/>
    <mergeCell ref="D28:F28"/>
    <mergeCell ref="B14:C14"/>
    <mergeCell ref="D14:E14"/>
    <mergeCell ref="D51:F51"/>
    <mergeCell ref="D52:F52"/>
    <mergeCell ref="D53:F53"/>
    <mergeCell ref="D54:F54"/>
    <mergeCell ref="D55:F55"/>
  </mergeCells>
  <conditionalFormatting sqref="B5">
    <cfRule type="cellIs" dxfId="5" priority="6" operator="greaterThan">
      <formula>0</formula>
    </cfRule>
  </conditionalFormatting>
  <conditionalFormatting sqref="B6:B7">
    <cfRule type="cellIs" dxfId="4" priority="1" operator="greaterThan">
      <formula>0</formula>
    </cfRule>
  </conditionalFormatting>
  <conditionalFormatting sqref="B11">
    <cfRule type="cellIs" dxfId="3" priority="8" operator="greaterThan">
      <formula>0</formula>
    </cfRule>
    <cfRule type="cellIs" dxfId="2" priority="9" operator="lessThan">
      <formula>0</formula>
    </cfRule>
  </conditionalFormatting>
  <conditionalFormatting sqref="B16:E23 B28:C31 B36:E47">
    <cfRule type="containsText" dxfId="1" priority="3" operator="containsText" text="n/a">
      <formula>NOT(ISERROR(SEARCH("n/a",B16)))</formula>
    </cfRule>
  </conditionalFormatting>
  <conditionalFormatting sqref="B16:E23 B28:C31">
    <cfRule type="cellIs" dxfId="0" priority="4" operator="greaterThan">
      <formula>0</formula>
    </cfRule>
  </conditionalFormatting>
  <dataValidations count="2">
    <dataValidation type="list" allowBlank="1" showInputMessage="1" showErrorMessage="1" sqref="C11 B53:C55" xr:uid="{3048BBEC-44D1-4935-AF1C-852A434CF56D}">
      <formula1>"Select, Yes, No"</formula1>
    </dataValidation>
    <dataValidation type="list" allowBlank="1" showInputMessage="1" showErrorMessage="1" sqref="C5:C7" xr:uid="{712DD7BB-E089-4D8C-B30A-AE6CF348E713}">
      <formula1>"Select,Yes, No"</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661724-04D6-43EF-B882-D67BE7DDB549}">
  <sheetPr>
    <tabColor rgb="FFC00000"/>
  </sheetPr>
  <dimension ref="A1:CC2"/>
  <sheetViews>
    <sheetView workbookViewId="0">
      <selection activeCell="B32" sqref="B32"/>
    </sheetView>
  </sheetViews>
  <sheetFormatPr defaultRowHeight="14.5" x14ac:dyDescent="0.35"/>
  <cols>
    <col min="2" max="2" width="18.1796875" customWidth="1"/>
    <col min="6" max="6" width="12" customWidth="1"/>
  </cols>
  <sheetData>
    <row r="1" spans="1:81" x14ac:dyDescent="0.35">
      <c r="A1" t="s">
        <v>340</v>
      </c>
      <c r="B1" t="s">
        <v>409</v>
      </c>
      <c r="C1" t="s">
        <v>410</v>
      </c>
      <c r="D1" t="s">
        <v>411</v>
      </c>
      <c r="E1" t="s">
        <v>412</v>
      </c>
      <c r="F1" t="s">
        <v>413</v>
      </c>
      <c r="G1" t="s">
        <v>414</v>
      </c>
      <c r="H1" t="s">
        <v>415</v>
      </c>
      <c r="I1" t="s">
        <v>416</v>
      </c>
      <c r="J1" t="s">
        <v>417</v>
      </c>
      <c r="K1" t="s">
        <v>418</v>
      </c>
      <c r="L1" t="s">
        <v>419</v>
      </c>
      <c r="M1" t="s">
        <v>420</v>
      </c>
      <c r="N1" t="s">
        <v>342</v>
      </c>
      <c r="O1" t="s">
        <v>343</v>
      </c>
      <c r="P1" t="s">
        <v>344</v>
      </c>
      <c r="Q1" t="s">
        <v>345</v>
      </c>
      <c r="R1" t="s">
        <v>346</v>
      </c>
      <c r="S1" t="s">
        <v>347</v>
      </c>
      <c r="T1" t="s">
        <v>348</v>
      </c>
      <c r="U1" t="s">
        <v>349</v>
      </c>
      <c r="V1" t="s">
        <v>350</v>
      </c>
      <c r="W1" t="s">
        <v>351</v>
      </c>
      <c r="X1" t="s">
        <v>352</v>
      </c>
      <c r="Y1" t="s">
        <v>353</v>
      </c>
      <c r="Z1" t="s">
        <v>354</v>
      </c>
      <c r="AA1" t="s">
        <v>355</v>
      </c>
      <c r="AB1" t="s">
        <v>356</v>
      </c>
      <c r="AC1" t="s">
        <v>357</v>
      </c>
      <c r="AD1" t="s">
        <v>358</v>
      </c>
      <c r="AE1" t="s">
        <v>359</v>
      </c>
      <c r="AF1" t="s">
        <v>360</v>
      </c>
      <c r="AG1" t="s">
        <v>361</v>
      </c>
      <c r="AH1" t="s">
        <v>362</v>
      </c>
      <c r="AI1" t="s">
        <v>363</v>
      </c>
      <c r="AJ1" t="s">
        <v>364</v>
      </c>
      <c r="AK1" t="s">
        <v>365</v>
      </c>
      <c r="AL1" t="s">
        <v>366</v>
      </c>
      <c r="AM1" t="s">
        <v>367</v>
      </c>
      <c r="AN1" t="s">
        <v>368</v>
      </c>
      <c r="AO1" t="s">
        <v>369</v>
      </c>
      <c r="AP1" t="s">
        <v>370</v>
      </c>
      <c r="AQ1" t="s">
        <v>371</v>
      </c>
      <c r="AR1" t="s">
        <v>372</v>
      </c>
      <c r="AS1" t="s">
        <v>373</v>
      </c>
      <c r="AT1" t="s">
        <v>374</v>
      </c>
      <c r="AU1" t="s">
        <v>375</v>
      </c>
      <c r="AV1" t="s">
        <v>376</v>
      </c>
      <c r="AW1" t="s">
        <v>377</v>
      </c>
      <c r="AX1" t="s">
        <v>339</v>
      </c>
      <c r="AY1" t="s">
        <v>389</v>
      </c>
      <c r="AZ1" t="s">
        <v>390</v>
      </c>
      <c r="BA1" t="s">
        <v>391</v>
      </c>
      <c r="BB1" t="s">
        <v>392</v>
      </c>
      <c r="BC1" t="s">
        <v>393</v>
      </c>
      <c r="BD1" t="s">
        <v>394</v>
      </c>
      <c r="BE1" t="s">
        <v>395</v>
      </c>
      <c r="BF1" t="s">
        <v>396</v>
      </c>
      <c r="BG1" t="s">
        <v>397</v>
      </c>
      <c r="BH1" t="s">
        <v>398</v>
      </c>
      <c r="BI1" t="s">
        <v>399</v>
      </c>
      <c r="BJ1" t="s">
        <v>400</v>
      </c>
      <c r="BK1" t="s">
        <v>401</v>
      </c>
      <c r="BL1" t="s">
        <v>385</v>
      </c>
      <c r="BM1" t="s">
        <v>386</v>
      </c>
      <c r="BN1" t="s">
        <v>387</v>
      </c>
      <c r="BO1" t="s">
        <v>388</v>
      </c>
      <c r="BP1" t="s">
        <v>381</v>
      </c>
      <c r="BQ1" t="s">
        <v>382</v>
      </c>
      <c r="BR1" t="s">
        <v>383</v>
      </c>
      <c r="BS1" t="s">
        <v>384</v>
      </c>
      <c r="BT1" t="s">
        <v>402</v>
      </c>
      <c r="BU1" t="s">
        <v>403</v>
      </c>
      <c r="BV1" t="s">
        <v>404</v>
      </c>
      <c r="BW1" t="s">
        <v>405</v>
      </c>
      <c r="BX1" t="s">
        <v>406</v>
      </c>
      <c r="BY1" t="s">
        <v>407</v>
      </c>
      <c r="BZ1" t="s">
        <v>408</v>
      </c>
      <c r="CA1" t="s">
        <v>378</v>
      </c>
      <c r="CB1" t="s">
        <v>379</v>
      </c>
      <c r="CC1" t="s">
        <v>380</v>
      </c>
    </row>
    <row r="2" spans="1:81" x14ac:dyDescent="0.35">
      <c r="A2" t="s">
        <v>341</v>
      </c>
      <c r="B2" t="str">
        <f>'Inventory Report'!D5</f>
        <v>Select</v>
      </c>
      <c r="C2" t="str">
        <f>'Inventory Report'!D7</f>
        <v>Select</v>
      </c>
      <c r="D2" t="str">
        <f>'Inventory Report'!D11</f>
        <v>CA0000000</v>
      </c>
      <c r="E2">
        <f>'Inventory Report'!D13</f>
        <v>0</v>
      </c>
      <c r="F2" t="str">
        <f>'Inventory Report'!D15</f>
        <v>Address</v>
      </c>
      <c r="G2" t="str">
        <f>'Inventory Report'!D16</f>
        <v>City, State Zip Code</v>
      </c>
      <c r="H2" t="str">
        <f>'Inventory Report'!D18</f>
        <v>Select</v>
      </c>
      <c r="I2">
        <f>'Inventory Report'!D20</f>
        <v>0</v>
      </c>
      <c r="J2">
        <f>'Inventory Report'!D22</f>
        <v>0</v>
      </c>
      <c r="K2">
        <f>'Inventory Report'!D24</f>
        <v>0</v>
      </c>
      <c r="L2" t="str">
        <f>'Inventory Report'!D26</f>
        <v>Select</v>
      </c>
      <c r="M2">
        <f>'Inventory Report'!D29</f>
        <v>0</v>
      </c>
      <c r="N2">
        <f>'Inventory Report'!D33</f>
        <v>0</v>
      </c>
      <c r="O2">
        <f>'Inventory Report'!D34</f>
        <v>0</v>
      </c>
      <c r="P2">
        <f>'Inventory Report'!D35</f>
        <v>0</v>
      </c>
      <c r="Q2">
        <f>'Inventory Report'!D36</f>
        <v>0</v>
      </c>
      <c r="R2">
        <f>'Inventory Report'!D39</f>
        <v>0</v>
      </c>
      <c r="S2">
        <f>'Inventory Report'!D40</f>
        <v>0</v>
      </c>
      <c r="T2">
        <f>'Inventory Report'!D41</f>
        <v>0</v>
      </c>
      <c r="U2">
        <f>'Inventory Report'!D42</f>
        <v>0</v>
      </c>
      <c r="V2">
        <f>'Inventory Report'!D49</f>
        <v>0</v>
      </c>
      <c r="W2">
        <f>'Inventory Report'!D52</f>
        <v>0</v>
      </c>
      <c r="X2">
        <f>'Inventory Report'!D55</f>
        <v>0</v>
      </c>
      <c r="Y2">
        <f>'Inventory Report'!D58</f>
        <v>0</v>
      </c>
      <c r="Z2" t="str">
        <f>'Inventory Report'!D64</f>
        <v>Select</v>
      </c>
      <c r="AA2" t="str">
        <f>'Inventory Report'!D65</f>
        <v>Select</v>
      </c>
      <c r="AB2" t="str">
        <f>'Inventory Report'!D66</f>
        <v>Select</v>
      </c>
      <c r="AC2" t="str">
        <f>'Inventory Report'!D67</f>
        <v>Select</v>
      </c>
      <c r="AD2" t="str">
        <f>'Inventory Report'!D68</f>
        <v>Select</v>
      </c>
      <c r="AE2">
        <f>'Inventory Report'!D69</f>
        <v>0</v>
      </c>
      <c r="AF2" t="str">
        <f>'Inventory Report'!D74</f>
        <v>No</v>
      </c>
      <c r="AG2" t="str">
        <f>'Inventory Report'!D75</f>
        <v>No</v>
      </c>
      <c r="AH2" t="str">
        <f>'Inventory Report'!D76</f>
        <v>No</v>
      </c>
      <c r="AI2" t="str">
        <f>'Inventory Report'!D77</f>
        <v>No</v>
      </c>
      <c r="AJ2" t="str">
        <f>'Inventory Report'!D78</f>
        <v>No</v>
      </c>
      <c r="AK2" t="str">
        <f>'Inventory Report'!D79</f>
        <v>No</v>
      </c>
      <c r="AL2" t="str">
        <f>'Inventory Report'!D80</f>
        <v>Select</v>
      </c>
      <c r="AM2">
        <f>'Inventory Report'!D81</f>
        <v>0</v>
      </c>
      <c r="AN2" t="str">
        <f>'Inventory Report'!D88</f>
        <v>Select</v>
      </c>
      <c r="AO2" t="str">
        <f>'Inventory Report'!D89</f>
        <v>Select</v>
      </c>
      <c r="AP2" t="str">
        <f>'Inventory Report'!D90</f>
        <v>Select</v>
      </c>
      <c r="AQ2" t="str">
        <f>'Inventory Report'!D91</f>
        <v>Select</v>
      </c>
      <c r="AR2" t="str">
        <f>'Inventory Report'!D92</f>
        <v>Select</v>
      </c>
      <c r="AS2" t="str">
        <f>'Inventory Report'!D93</f>
        <v>Select</v>
      </c>
      <c r="AT2" t="str">
        <f>'Inventory Report'!D94</f>
        <v>Select</v>
      </c>
      <c r="AU2" t="str">
        <f>'Inventory Report'!D95</f>
        <v>Select</v>
      </c>
      <c r="AV2" t="str">
        <f>'Inventory Report'!D96</f>
        <v>Select</v>
      </c>
      <c r="AW2">
        <f>'Inventory Report'!D97</f>
        <v>0</v>
      </c>
      <c r="AX2">
        <f>'Inventory Report'!C104</f>
        <v>0</v>
      </c>
      <c r="AY2">
        <f>'Inventory Report'!D115</f>
        <v>0</v>
      </c>
      <c r="AZ2">
        <f>'Inventory Report'!D116</f>
        <v>0</v>
      </c>
      <c r="BA2">
        <f>'Inventory Report'!D117</f>
        <v>0</v>
      </c>
      <c r="BB2">
        <f>'Inventory Report'!D118</f>
        <v>0</v>
      </c>
      <c r="BC2">
        <f>'Inventory Report'!D119</f>
        <v>0</v>
      </c>
      <c r="BD2">
        <f>'Inventory Report'!D125</f>
        <v>0</v>
      </c>
      <c r="BE2">
        <f>'Inventory Report'!D126</f>
        <v>0</v>
      </c>
      <c r="BF2">
        <f>'Inventory Report'!D127</f>
        <v>0</v>
      </c>
      <c r="BG2">
        <f>'Inventory Report'!D128</f>
        <v>0</v>
      </c>
      <c r="BH2">
        <f>'Inventory Report'!D129</f>
        <v>0</v>
      </c>
      <c r="BI2">
        <f>'Inventory Report'!D130</f>
        <v>0</v>
      </c>
      <c r="BJ2">
        <f>'Inventory Report'!D131</f>
        <v>0</v>
      </c>
      <c r="BK2">
        <f>'Inventory Report'!D132</f>
        <v>0</v>
      </c>
      <c r="BL2">
        <f>'Inventory Report'!D139</f>
        <v>0</v>
      </c>
      <c r="BM2">
        <f>'Inventory Report'!D140</f>
        <v>0</v>
      </c>
      <c r="BN2">
        <f>'Inventory Report'!D141</f>
        <v>0</v>
      </c>
      <c r="BO2">
        <f>'Inventory Report'!D142</f>
        <v>0</v>
      </c>
      <c r="BP2" t="str">
        <f>'Inventory Report'!D151</f>
        <v>No</v>
      </c>
      <c r="BQ2" t="str">
        <f>'Inventory Report'!D153</f>
        <v>Enter service connections in Q8</v>
      </c>
      <c r="BR2" t="str">
        <f>'Inventory Report'!D155</f>
        <v>No</v>
      </c>
      <c r="BS2" t="str">
        <f>'Inventory Report'!D157</f>
        <v>No</v>
      </c>
      <c r="BT2">
        <f>'Inventory Report'!D162</f>
        <v>0</v>
      </c>
      <c r="BU2">
        <f>'Inventory Report'!D163</f>
        <v>0</v>
      </c>
      <c r="BV2">
        <f>'Inventory Report'!D164</f>
        <v>0</v>
      </c>
      <c r="BW2">
        <f>'Inventory Report'!D165</f>
        <v>0</v>
      </c>
      <c r="BX2">
        <f>'Inventory Report'!D166</f>
        <v>0</v>
      </c>
      <c r="BY2">
        <f>'Inventory Report'!D167</f>
        <v>0</v>
      </c>
      <c r="BZ2" t="str">
        <f>'Inventory Report'!D168</f>
        <v>Select</v>
      </c>
      <c r="CA2" s="182" t="str">
        <f>'Inventory Report'!C173</f>
        <v>Enter Certifier Full Name</v>
      </c>
      <c r="CB2" t="str">
        <f>'Inventory Report'!D175</f>
        <v>Select</v>
      </c>
      <c r="CC2" s="182" t="str">
        <f>'Inventory Report'!E175</f>
        <v>Enter Date</v>
      </c>
    </row>
  </sheetData>
  <sheetProtection algorithmName="SHA-512" hashValue="IPgv5zCGGoUtUD54ZmTJxxwWkvl7dQXdMfrZ4GkisGOyb6E5m7EH4ST1p8MdS1o4LcValF9JFvW4ymPB3RM4MQ==" saltValue="OLE2CEK0akctK0GRPE1hbA==" spinCount="100000" sheet="1" objects="1" scenarios="1"/>
  <phoneticPr fontId="26"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36c25751-9fc3-40f8-9341-775c41a42261">
      <UserInfo>
        <DisplayName>Anne Jaffe Murray</DisplayName>
        <AccountId>61</AccountId>
        <AccountType/>
      </UserInfo>
      <UserInfo>
        <DisplayName>Taner Durusu</DisplayName>
        <AccountId>23</AccountId>
        <AccountType/>
      </UserInfo>
      <UserInfo>
        <DisplayName>Jenny Pon</DisplayName>
        <AccountId>166</AccountId>
        <AccountType/>
      </UserInfo>
      <UserInfo>
        <DisplayName>Laura Dufresne</DisplayName>
        <AccountId>30</AccountId>
        <AccountType/>
      </UserInfo>
    </SharedWithUsers>
    <TaxCatchAll xmlns="36c25751-9fc3-40f8-9341-775c41a42261" xsi:nil="true"/>
    <lcf76f155ced4ddcb4097134ff3c332f xmlns="d540cf29-1ac5-4d04-aba9-331a57155dd6">
      <Terms xmlns="http://schemas.microsoft.com/office/infopath/2007/PartnerControls"/>
    </lcf76f155ced4ddcb4097134ff3c332f>
    <Image xmlns="d540cf29-1ac5-4d04-aba9-331a57155dd6"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8831A3425F3044396B48E7907B5F31F" ma:contentTypeVersion="15" ma:contentTypeDescription="Create a new document." ma:contentTypeScope="" ma:versionID="d6e557a0ee7abb77d282abb142de4d1a">
  <xsd:schema xmlns:xsd="http://www.w3.org/2001/XMLSchema" xmlns:xs="http://www.w3.org/2001/XMLSchema" xmlns:p="http://schemas.microsoft.com/office/2006/metadata/properties" xmlns:ns2="d540cf29-1ac5-4d04-aba9-331a57155dd6" xmlns:ns3="36c25751-9fc3-40f8-9341-775c41a42261" targetNamespace="http://schemas.microsoft.com/office/2006/metadata/properties" ma:root="true" ma:fieldsID="661732b65d43313d501f391099a55e6f" ns2:_="" ns3:_="">
    <xsd:import namespace="d540cf29-1ac5-4d04-aba9-331a57155dd6"/>
    <xsd:import namespace="36c25751-9fc3-40f8-9341-775c41a4226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GenerationTime" minOccurs="0"/>
                <xsd:element ref="ns2:MediaServiceEventHashCode" minOccurs="0"/>
                <xsd:element ref="ns2:MediaLengthInSeconds" minOccurs="0"/>
                <xsd:element ref="ns2:MediaServiceSearchProperties" minOccurs="0"/>
                <xsd:element ref="ns2:Image" minOccurs="0"/>
                <xsd:element ref="ns2:lcf76f155ced4ddcb4097134ff3c332f" minOccurs="0"/>
                <xsd:element ref="ns3:TaxCatchAll" minOccurs="0"/>
                <xsd:element ref="ns2:MediaServiceOCR"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40cf29-1ac5-4d04-aba9-331a57155dd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Image" ma:index="17" nillable="true" ma:displayName="Image" ma:format="Thumbnail" ma:internalName="Imag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1cfdcae8-6a83-4c52-b891-75b08cbe23e4"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DateTaken" ma:index="22"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6c25751-9fc3-40f8-9341-775c41a42261"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c19a1308-d776-4bbd-99fe-2f0fa504de42}" ma:internalName="TaxCatchAll" ma:showField="CatchAllData" ma:web="36c25751-9fc3-40f8-9341-775c41a4226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52AC17B-4B03-453E-A3C1-64AA01C47916}">
  <ds:schemaRefs>
    <ds:schemaRef ds:uri="http://schemas.microsoft.com/sharepoint/v3/contenttype/forms"/>
  </ds:schemaRefs>
</ds:datastoreItem>
</file>

<file path=customXml/itemProps2.xml><?xml version="1.0" encoding="utf-8"?>
<ds:datastoreItem xmlns:ds="http://schemas.openxmlformats.org/officeDocument/2006/customXml" ds:itemID="{E1B758DD-E57A-4F9B-8DC5-6B05794EB9E1}">
  <ds:schemaRefs>
    <ds:schemaRef ds:uri="http://schemas.microsoft.com/office/2006/metadata/properties"/>
    <ds:schemaRef ds:uri="http://schemas.microsoft.com/office/infopath/2007/PartnerControls"/>
    <ds:schemaRef ds:uri="36c25751-9fc3-40f8-9341-775c41a42261"/>
    <ds:schemaRef ds:uri="d540cf29-1ac5-4d04-aba9-331a57155dd6"/>
  </ds:schemaRefs>
</ds:datastoreItem>
</file>

<file path=customXml/itemProps3.xml><?xml version="1.0" encoding="utf-8"?>
<ds:datastoreItem xmlns:ds="http://schemas.openxmlformats.org/officeDocument/2006/customXml" ds:itemID="{15E9C3A0-984A-4BC9-AB5A-FA8FFC059F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540cf29-1ac5-4d04-aba9-331a57155dd6"/>
    <ds:schemaRef ds:uri="36c25751-9fc3-40f8-9341-775c41a422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bb6ca0c-ccb3-428b-9d5f-a9c60cad6645}" enabled="1" method="Standard" siteId="{fe186a25-7d49-41e6-9941-05d2281d36c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Inventory Report</vt:lpstr>
      <vt:lpstr>Detailed Inventory</vt:lpstr>
      <vt:lpstr>Dropdowns</vt:lpstr>
      <vt:lpstr>SL Classification Table</vt:lpstr>
      <vt:lpstr>LCR Team Review</vt:lpstr>
      <vt:lpstr>LCR Report Data</vt:lpstr>
      <vt:lpstr>OpenNameManagerTaskpane</vt:lpstr>
      <vt:lpstr>Dropdowns!Print_Area</vt:lpstr>
      <vt:lpstr>UpSys_Mat</vt:lpstr>
      <vt:lpstr>UpSys_Mat2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Author</dc:creator>
  <cp:keywords/>
  <dc:description/>
  <cp:lastModifiedBy>Vedrin, Matthew@Waterboards</cp:lastModifiedBy>
  <cp:revision/>
  <cp:lastPrinted>2026-10-06T17:14:08Z</cp:lastPrinted>
  <dcterms:created xsi:type="dcterms:W3CDTF">2021-12-27T16:39:59Z</dcterms:created>
  <dcterms:modified xsi:type="dcterms:W3CDTF">2026-10-06T18:33:06Z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0x010100F8831A3425F3044396B48E7907B5F31F</vt:lpwstr>
  </property>
  <property fmtid="{D5CDD505-2E9C-101B-9397-08002B2CF9AE}" pid="3" name="TaxKeyword">
    <vt:lpwstr/>
  </property>
  <property fmtid="{D5CDD505-2E9C-101B-9397-08002B2CF9AE}" pid="4" name="e3f09c3df709400db2417a7161762d62">
    <vt:lpwstr/>
  </property>
  <property fmtid="{D5CDD505-2E9C-101B-9397-08002B2CF9AE}" pid="5" name="EPA_x0020_Subject">
    <vt:lpwstr/>
  </property>
  <property fmtid="{D5CDD505-2E9C-101B-9397-08002B2CF9AE}" pid="6" name="Document Type">
    <vt:lpwstr/>
  </property>
  <property fmtid="{D5CDD505-2E9C-101B-9397-08002B2CF9AE}" pid="7" name="EPA Subject">
    <vt:lpwstr/>
  </property>
  <property fmtid="{D5CDD505-2E9C-101B-9397-08002B2CF9AE}" pid="8" name="MediaServiceImageTags">
    <vt:lpwstr/>
  </property>
</Properties>
</file>