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waterboards-my.sharepoint.com/personal/krystyn_azar_waterboards_ca_gov/Documents/Attachments/"/>
    </mc:Choice>
  </mc:AlternateContent>
  <xr:revisionPtr revIDLastSave="0" documentId="8_{C9ECE656-2C84-41F8-8A58-AF65C39C4A36}" xr6:coauthVersionLast="47" xr6:coauthVersionMax="47" xr10:uidLastSave="{00000000-0000-0000-0000-000000000000}"/>
  <bookViews>
    <workbookView xWindow="30225" yWindow="2130" windowWidth="21600" windowHeight="11295" tabRatio="352" xr2:uid="{517C0A4D-8FFF-43AF-A263-EA5F9332666A}"/>
  </bookViews>
  <sheets>
    <sheet name="Read Me " sheetId="14" r:id="rId1"/>
    <sheet name="Comparison Table" sheetId="2" r:id="rId2"/>
  </sheets>
  <definedNames>
    <definedName name="_xlnm._FilterDatabase" localSheetId="1" hidden="1">'Comparison Table'!$A$2:$AA$183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2" i="2" l="1"/>
  <c r="B179" i="2"/>
  <c r="B177" i="2"/>
  <c r="B176" i="2"/>
  <c r="B160" i="2"/>
  <c r="B151" i="2"/>
  <c r="B132" i="2"/>
  <c r="B123" i="2"/>
  <c r="B119" i="2"/>
  <c r="B118" i="2"/>
  <c r="B111" i="2"/>
  <c r="B109" i="2"/>
  <c r="B106" i="2"/>
  <c r="B79" i="2"/>
  <c r="B60" i="2"/>
  <c r="B57" i="2"/>
  <c r="B56" i="2"/>
  <c r="B55" i="2"/>
  <c r="B52" i="2"/>
  <c r="B38" i="2"/>
  <c r="B32" i="2"/>
  <c r="B29" i="2"/>
  <c r="B30" i="2"/>
  <c r="B28" i="2"/>
  <c r="B20" i="2"/>
  <c r="B21" i="2"/>
  <c r="B22" i="2"/>
  <c r="B23" i="2"/>
  <c r="B19" i="2"/>
  <c r="B18" i="2"/>
  <c r="B17" i="2"/>
  <c r="B15" i="2"/>
  <c r="B12" i="2"/>
  <c r="B11" i="2"/>
  <c r="B10" i="2"/>
  <c r="B9" i="2"/>
  <c r="B5" i="2"/>
  <c r="B7" i="2"/>
  <c r="B6" i="2"/>
  <c r="B4" i="2"/>
  <c r="B3" i="2"/>
  <c r="E96" i="2"/>
  <c r="F96" i="2" s="1"/>
  <c r="I96" i="2"/>
  <c r="J96" i="2" s="1"/>
  <c r="M96" i="2"/>
  <c r="N96" i="2" s="1"/>
  <c r="Q96" i="2"/>
  <c r="R96" i="2" s="1"/>
  <c r="U96" i="2"/>
  <c r="V96" i="2" s="1"/>
  <c r="Y96" i="2"/>
  <c r="Z96" i="2" s="1"/>
  <c r="E156" i="2"/>
  <c r="F156" i="2" s="1"/>
  <c r="I156" i="2"/>
  <c r="J156" i="2" s="1"/>
  <c r="M156" i="2"/>
  <c r="N156" i="2" s="1"/>
  <c r="Q156" i="2"/>
  <c r="R156" i="2" s="1"/>
  <c r="U156" i="2"/>
  <c r="V156" i="2" s="1"/>
  <c r="Y156" i="2"/>
  <c r="Z156" i="2" s="1"/>
  <c r="Y4" i="2"/>
  <c r="Z4" i="2" s="1"/>
  <c r="Y5" i="2"/>
  <c r="Z5" i="2" s="1"/>
  <c r="Y6" i="2"/>
  <c r="Z6" i="2" s="1"/>
  <c r="Y7" i="2"/>
  <c r="Z7" i="2" s="1"/>
  <c r="Y8" i="2"/>
  <c r="Z8" i="2" s="1"/>
  <c r="Y9" i="2"/>
  <c r="Z9" i="2" s="1"/>
  <c r="Y10" i="2"/>
  <c r="Z10" i="2" s="1"/>
  <c r="Y11" i="2"/>
  <c r="Z11" i="2" s="1"/>
  <c r="Y12" i="2"/>
  <c r="Z12" i="2" s="1"/>
  <c r="Y13" i="2"/>
  <c r="Z13" i="2" s="1"/>
  <c r="Y14" i="2"/>
  <c r="Z14" i="2" s="1"/>
  <c r="Y15" i="2"/>
  <c r="Z15" i="2" s="1"/>
  <c r="Y16" i="2"/>
  <c r="Z16" i="2" s="1"/>
  <c r="Y17" i="2"/>
  <c r="Z17" i="2" s="1"/>
  <c r="Y18" i="2"/>
  <c r="Z18" i="2" s="1"/>
  <c r="Y19" i="2"/>
  <c r="Z19" i="2" s="1"/>
  <c r="Y20" i="2"/>
  <c r="Z20" i="2" s="1"/>
  <c r="Y21" i="2"/>
  <c r="Z21" i="2" s="1"/>
  <c r="Y22" i="2"/>
  <c r="Z22" i="2" s="1"/>
  <c r="Y23" i="2"/>
  <c r="Z23" i="2" s="1"/>
  <c r="Y24" i="2"/>
  <c r="Z24" i="2" s="1"/>
  <c r="Y25" i="2"/>
  <c r="Z25" i="2" s="1"/>
  <c r="Y26" i="2"/>
  <c r="Z26" i="2" s="1"/>
  <c r="Y27" i="2"/>
  <c r="Z27" i="2" s="1"/>
  <c r="Y28" i="2"/>
  <c r="Z28" i="2" s="1"/>
  <c r="Y29" i="2"/>
  <c r="Z29" i="2" s="1"/>
  <c r="Y30" i="2"/>
  <c r="Z30" i="2" s="1"/>
  <c r="Y31" i="2"/>
  <c r="Z31" i="2" s="1"/>
  <c r="Y32" i="2"/>
  <c r="Z32" i="2" s="1"/>
  <c r="Y33" i="2"/>
  <c r="Z33" i="2" s="1"/>
  <c r="Y34" i="2"/>
  <c r="Z34" i="2" s="1"/>
  <c r="Y35" i="2"/>
  <c r="Z35" i="2" s="1"/>
  <c r="Y36" i="2"/>
  <c r="Z36" i="2" s="1"/>
  <c r="Y37" i="2"/>
  <c r="Z37" i="2" s="1"/>
  <c r="Y38" i="2"/>
  <c r="Z38" i="2" s="1"/>
  <c r="Y39" i="2"/>
  <c r="Z39" i="2" s="1"/>
  <c r="Y40" i="2"/>
  <c r="Z40" i="2" s="1"/>
  <c r="Y41" i="2"/>
  <c r="Z41" i="2" s="1"/>
  <c r="Y42" i="2"/>
  <c r="Z42" i="2" s="1"/>
  <c r="Y43" i="2"/>
  <c r="Z43" i="2" s="1"/>
  <c r="Y44" i="2"/>
  <c r="Z44" i="2" s="1"/>
  <c r="Y45" i="2"/>
  <c r="Z45" i="2" s="1"/>
  <c r="Y46" i="2"/>
  <c r="Z46" i="2" s="1"/>
  <c r="Y47" i="2"/>
  <c r="Z47" i="2" s="1"/>
  <c r="Y48" i="2"/>
  <c r="Z48" i="2" s="1"/>
  <c r="Y49" i="2"/>
  <c r="Z49" i="2" s="1"/>
  <c r="Y50" i="2"/>
  <c r="Z50" i="2" s="1"/>
  <c r="Y51" i="2"/>
  <c r="Z51" i="2" s="1"/>
  <c r="Y52" i="2"/>
  <c r="Z52" i="2" s="1"/>
  <c r="Y53" i="2"/>
  <c r="Z53" i="2" s="1"/>
  <c r="Y54" i="2"/>
  <c r="Z54" i="2" s="1"/>
  <c r="Y55" i="2"/>
  <c r="Z55" i="2" s="1"/>
  <c r="Y56" i="2"/>
  <c r="Z56" i="2" s="1"/>
  <c r="Y57" i="2"/>
  <c r="Z57" i="2" s="1"/>
  <c r="Y58" i="2"/>
  <c r="Z58" i="2" s="1"/>
  <c r="Y59" i="2"/>
  <c r="Z59" i="2" s="1"/>
  <c r="Y60" i="2"/>
  <c r="Z60" i="2" s="1"/>
  <c r="Y61" i="2"/>
  <c r="Z61" i="2" s="1"/>
  <c r="Y62" i="2"/>
  <c r="Z62" i="2" s="1"/>
  <c r="Y63" i="2"/>
  <c r="Z63" i="2" s="1"/>
  <c r="Y64" i="2"/>
  <c r="Z64" i="2" s="1"/>
  <c r="Y65" i="2"/>
  <c r="Z65" i="2" s="1"/>
  <c r="Y66" i="2"/>
  <c r="Z66" i="2" s="1"/>
  <c r="Y67" i="2"/>
  <c r="Z67" i="2" s="1"/>
  <c r="Y68" i="2"/>
  <c r="Z68" i="2" s="1"/>
  <c r="Y69" i="2"/>
  <c r="Z69" i="2" s="1"/>
  <c r="Y70" i="2"/>
  <c r="Z70" i="2" s="1"/>
  <c r="Y71" i="2"/>
  <c r="Z71" i="2" s="1"/>
  <c r="Y72" i="2"/>
  <c r="Z72" i="2" s="1"/>
  <c r="Y73" i="2"/>
  <c r="Z73" i="2" s="1"/>
  <c r="Y74" i="2"/>
  <c r="Z74" i="2" s="1"/>
  <c r="Y75" i="2"/>
  <c r="Z75" i="2" s="1"/>
  <c r="Y76" i="2"/>
  <c r="Z76" i="2" s="1"/>
  <c r="Y77" i="2"/>
  <c r="Z77" i="2" s="1"/>
  <c r="Y78" i="2"/>
  <c r="Z78" i="2" s="1"/>
  <c r="Y79" i="2"/>
  <c r="Z79" i="2" s="1"/>
  <c r="Y80" i="2"/>
  <c r="Z80" i="2" s="1"/>
  <c r="Y81" i="2"/>
  <c r="Z81" i="2" s="1"/>
  <c r="Y82" i="2"/>
  <c r="Z82" i="2" s="1"/>
  <c r="Y83" i="2"/>
  <c r="Z83" i="2" s="1"/>
  <c r="Y84" i="2"/>
  <c r="Z84" i="2" s="1"/>
  <c r="Y85" i="2"/>
  <c r="Z85" i="2" s="1"/>
  <c r="Y86" i="2"/>
  <c r="Z86" i="2" s="1"/>
  <c r="Y87" i="2"/>
  <c r="Z87" i="2" s="1"/>
  <c r="Y88" i="2"/>
  <c r="Z88" i="2" s="1"/>
  <c r="Y89" i="2"/>
  <c r="Z89" i="2" s="1"/>
  <c r="Y90" i="2"/>
  <c r="Z90" i="2" s="1"/>
  <c r="Y91" i="2"/>
  <c r="Z91" i="2" s="1"/>
  <c r="Y92" i="2"/>
  <c r="Z92" i="2" s="1"/>
  <c r="Y93" i="2"/>
  <c r="Z93" i="2" s="1"/>
  <c r="Y94" i="2"/>
  <c r="Z94" i="2" s="1"/>
  <c r="Y95" i="2"/>
  <c r="Z95" i="2" s="1"/>
  <c r="Y97" i="2"/>
  <c r="Z97" i="2" s="1"/>
  <c r="Y98" i="2"/>
  <c r="Z98" i="2" s="1"/>
  <c r="Y99" i="2"/>
  <c r="Z99" i="2" s="1"/>
  <c r="Y100" i="2"/>
  <c r="Z100" i="2" s="1"/>
  <c r="Y101" i="2"/>
  <c r="Z101" i="2" s="1"/>
  <c r="Y102" i="2"/>
  <c r="Z102" i="2" s="1"/>
  <c r="Y103" i="2"/>
  <c r="Z103" i="2" s="1"/>
  <c r="Y104" i="2"/>
  <c r="Z104" i="2" s="1"/>
  <c r="Y105" i="2"/>
  <c r="Z105" i="2" s="1"/>
  <c r="Y106" i="2"/>
  <c r="Z106" i="2" s="1"/>
  <c r="Y107" i="2"/>
  <c r="Z107" i="2" s="1"/>
  <c r="Y108" i="2"/>
  <c r="Z108" i="2" s="1"/>
  <c r="Y109" i="2"/>
  <c r="Z109" i="2" s="1"/>
  <c r="Y110" i="2"/>
  <c r="Z110" i="2" s="1"/>
  <c r="Y111" i="2"/>
  <c r="Z111" i="2" s="1"/>
  <c r="Y112" i="2"/>
  <c r="Z112" i="2" s="1"/>
  <c r="Y113" i="2"/>
  <c r="Z113" i="2" s="1"/>
  <c r="Y114" i="2"/>
  <c r="Z114" i="2" s="1"/>
  <c r="Y115" i="2"/>
  <c r="Z115" i="2" s="1"/>
  <c r="Y116" i="2"/>
  <c r="Z116" i="2" s="1"/>
  <c r="Y117" i="2"/>
  <c r="Z117" i="2" s="1"/>
  <c r="Y118" i="2"/>
  <c r="Z118" i="2" s="1"/>
  <c r="Y119" i="2"/>
  <c r="Z119" i="2" s="1"/>
  <c r="Y120" i="2"/>
  <c r="Z120" i="2" s="1"/>
  <c r="Y121" i="2"/>
  <c r="Z121" i="2" s="1"/>
  <c r="Y122" i="2"/>
  <c r="Z122" i="2" s="1"/>
  <c r="Y123" i="2"/>
  <c r="Z123" i="2" s="1"/>
  <c r="Y124" i="2"/>
  <c r="Z124" i="2" s="1"/>
  <c r="Y125" i="2"/>
  <c r="Z125" i="2" s="1"/>
  <c r="Y126" i="2"/>
  <c r="Z126" i="2" s="1"/>
  <c r="Y127" i="2"/>
  <c r="Z127" i="2" s="1"/>
  <c r="Y128" i="2"/>
  <c r="Z128" i="2" s="1"/>
  <c r="Y129" i="2"/>
  <c r="Z129" i="2" s="1"/>
  <c r="Y130" i="2"/>
  <c r="Z130" i="2" s="1"/>
  <c r="Y131" i="2"/>
  <c r="Z131" i="2" s="1"/>
  <c r="Y132" i="2"/>
  <c r="Z132" i="2" s="1"/>
  <c r="Y133" i="2"/>
  <c r="Z133" i="2" s="1"/>
  <c r="Y134" i="2"/>
  <c r="Z134" i="2" s="1"/>
  <c r="Y135" i="2"/>
  <c r="Z135" i="2" s="1"/>
  <c r="Y136" i="2"/>
  <c r="Z136" i="2" s="1"/>
  <c r="Y137" i="2"/>
  <c r="Z137" i="2" s="1"/>
  <c r="Y138" i="2"/>
  <c r="Z138" i="2" s="1"/>
  <c r="Y139" i="2"/>
  <c r="Z139" i="2" s="1"/>
  <c r="Y140" i="2"/>
  <c r="Z140" i="2" s="1"/>
  <c r="Y141" i="2"/>
  <c r="Z141" i="2" s="1"/>
  <c r="Y142" i="2"/>
  <c r="Z142" i="2" s="1"/>
  <c r="Y143" i="2"/>
  <c r="Z143" i="2" s="1"/>
  <c r="Y144" i="2"/>
  <c r="Z144" i="2" s="1"/>
  <c r="Y145" i="2"/>
  <c r="Z145" i="2" s="1"/>
  <c r="Y146" i="2"/>
  <c r="Z146" i="2" s="1"/>
  <c r="Y147" i="2"/>
  <c r="Z147" i="2" s="1"/>
  <c r="Y148" i="2"/>
  <c r="Z148" i="2" s="1"/>
  <c r="Y149" i="2"/>
  <c r="Z149" i="2" s="1"/>
  <c r="Y150" i="2"/>
  <c r="Z150" i="2" s="1"/>
  <c r="Y151" i="2"/>
  <c r="Z151" i="2" s="1"/>
  <c r="Y152" i="2"/>
  <c r="Z152" i="2" s="1"/>
  <c r="Y153" i="2"/>
  <c r="Z153" i="2" s="1"/>
  <c r="Y154" i="2"/>
  <c r="Z154" i="2" s="1"/>
  <c r="Y155" i="2"/>
  <c r="Z155" i="2" s="1"/>
  <c r="Y157" i="2"/>
  <c r="Z157" i="2" s="1"/>
  <c r="Y158" i="2"/>
  <c r="Z158" i="2" s="1"/>
  <c r="Y159" i="2"/>
  <c r="Z159" i="2" s="1"/>
  <c r="Y160" i="2"/>
  <c r="Z160" i="2" s="1"/>
  <c r="Y161" i="2"/>
  <c r="Z161" i="2" s="1"/>
  <c r="Y162" i="2"/>
  <c r="Z162" i="2" s="1"/>
  <c r="Y163" i="2"/>
  <c r="Z163" i="2" s="1"/>
  <c r="Y164" i="2"/>
  <c r="Z164" i="2" s="1"/>
  <c r="Y165" i="2"/>
  <c r="Z165" i="2" s="1"/>
  <c r="Y166" i="2"/>
  <c r="Z166" i="2" s="1"/>
  <c r="Y167" i="2"/>
  <c r="Z167" i="2" s="1"/>
  <c r="Y168" i="2"/>
  <c r="Z168" i="2" s="1"/>
  <c r="Y169" i="2"/>
  <c r="Z169" i="2" s="1"/>
  <c r="Y170" i="2"/>
  <c r="Z170" i="2" s="1"/>
  <c r="Y171" i="2"/>
  <c r="Z171" i="2" s="1"/>
  <c r="Y172" i="2"/>
  <c r="Z172" i="2" s="1"/>
  <c r="Y173" i="2"/>
  <c r="Z173" i="2" s="1"/>
  <c r="Y174" i="2"/>
  <c r="Z174" i="2" s="1"/>
  <c r="Y175" i="2"/>
  <c r="Z175" i="2" s="1"/>
  <c r="Y176" i="2"/>
  <c r="Z176" i="2" s="1"/>
  <c r="Y177" i="2"/>
  <c r="Z177" i="2" s="1"/>
  <c r="Y178" i="2"/>
  <c r="Z178" i="2" s="1"/>
  <c r="Y179" i="2"/>
  <c r="Z179" i="2" s="1"/>
  <c r="Y180" i="2"/>
  <c r="Z180" i="2" s="1"/>
  <c r="Y181" i="2"/>
  <c r="Z181" i="2" s="1"/>
  <c r="Y182" i="2"/>
  <c r="Z182" i="2" s="1"/>
  <c r="Y183" i="2"/>
  <c r="Z183" i="2" s="1"/>
  <c r="Y184" i="2"/>
  <c r="Z184" i="2" s="1"/>
  <c r="Y3" i="2"/>
  <c r="Z3" i="2" s="1"/>
  <c r="U4" i="2"/>
  <c r="V4" i="2" s="1"/>
  <c r="U5" i="2"/>
  <c r="V5" i="2" s="1"/>
  <c r="U6" i="2"/>
  <c r="V6" i="2" s="1"/>
  <c r="U7" i="2"/>
  <c r="V7" i="2" s="1"/>
  <c r="U8" i="2"/>
  <c r="V8" i="2" s="1"/>
  <c r="U9" i="2"/>
  <c r="V9" i="2" s="1"/>
  <c r="U10" i="2"/>
  <c r="V10" i="2" s="1"/>
  <c r="U11" i="2"/>
  <c r="V11" i="2" s="1"/>
  <c r="U12" i="2"/>
  <c r="V12" i="2" s="1"/>
  <c r="U13" i="2"/>
  <c r="V13" i="2" s="1"/>
  <c r="U14" i="2"/>
  <c r="V14" i="2" s="1"/>
  <c r="U15" i="2"/>
  <c r="V15" i="2" s="1"/>
  <c r="U16" i="2"/>
  <c r="V16" i="2" s="1"/>
  <c r="U17" i="2"/>
  <c r="V17" i="2" s="1"/>
  <c r="U18" i="2"/>
  <c r="V18" i="2" s="1"/>
  <c r="U19" i="2"/>
  <c r="V19" i="2" s="1"/>
  <c r="U20" i="2"/>
  <c r="V20" i="2" s="1"/>
  <c r="U21" i="2"/>
  <c r="V21" i="2" s="1"/>
  <c r="U22" i="2"/>
  <c r="V22" i="2" s="1"/>
  <c r="U23" i="2"/>
  <c r="V23" i="2" s="1"/>
  <c r="U24" i="2"/>
  <c r="V24" i="2" s="1"/>
  <c r="U25" i="2"/>
  <c r="V25" i="2" s="1"/>
  <c r="U26" i="2"/>
  <c r="V26" i="2" s="1"/>
  <c r="U27" i="2"/>
  <c r="V27" i="2" s="1"/>
  <c r="U28" i="2"/>
  <c r="V28" i="2" s="1"/>
  <c r="U29" i="2"/>
  <c r="V29" i="2" s="1"/>
  <c r="U30" i="2"/>
  <c r="V30" i="2" s="1"/>
  <c r="U31" i="2"/>
  <c r="V31" i="2" s="1"/>
  <c r="U32" i="2"/>
  <c r="V32" i="2" s="1"/>
  <c r="U33" i="2"/>
  <c r="V33" i="2" s="1"/>
  <c r="U34" i="2"/>
  <c r="V34" i="2" s="1"/>
  <c r="U35" i="2"/>
  <c r="V35" i="2" s="1"/>
  <c r="U36" i="2"/>
  <c r="V36" i="2" s="1"/>
  <c r="U37" i="2"/>
  <c r="V37" i="2" s="1"/>
  <c r="U38" i="2"/>
  <c r="V38" i="2" s="1"/>
  <c r="U39" i="2"/>
  <c r="V39" i="2" s="1"/>
  <c r="U40" i="2"/>
  <c r="V40" i="2" s="1"/>
  <c r="U41" i="2"/>
  <c r="V41" i="2" s="1"/>
  <c r="U42" i="2"/>
  <c r="V42" i="2" s="1"/>
  <c r="U43" i="2"/>
  <c r="V43" i="2" s="1"/>
  <c r="U44" i="2"/>
  <c r="V44" i="2" s="1"/>
  <c r="U45" i="2"/>
  <c r="V45" i="2" s="1"/>
  <c r="U46" i="2"/>
  <c r="V46" i="2" s="1"/>
  <c r="U47" i="2"/>
  <c r="V47" i="2" s="1"/>
  <c r="U48" i="2"/>
  <c r="V48" i="2" s="1"/>
  <c r="U49" i="2"/>
  <c r="V49" i="2" s="1"/>
  <c r="U50" i="2"/>
  <c r="V50" i="2" s="1"/>
  <c r="U51" i="2"/>
  <c r="V51" i="2" s="1"/>
  <c r="U52" i="2"/>
  <c r="V52" i="2" s="1"/>
  <c r="U53" i="2"/>
  <c r="V53" i="2" s="1"/>
  <c r="U54" i="2"/>
  <c r="V54" i="2" s="1"/>
  <c r="U55" i="2"/>
  <c r="V55" i="2" s="1"/>
  <c r="U56" i="2"/>
  <c r="V56" i="2" s="1"/>
  <c r="U57" i="2"/>
  <c r="V57" i="2" s="1"/>
  <c r="U58" i="2"/>
  <c r="V58" i="2" s="1"/>
  <c r="U59" i="2"/>
  <c r="V59" i="2" s="1"/>
  <c r="U60" i="2"/>
  <c r="V60" i="2" s="1"/>
  <c r="U61" i="2"/>
  <c r="V61" i="2" s="1"/>
  <c r="U62" i="2"/>
  <c r="V62" i="2" s="1"/>
  <c r="U63" i="2"/>
  <c r="V63" i="2" s="1"/>
  <c r="U64" i="2"/>
  <c r="V64" i="2" s="1"/>
  <c r="U65" i="2"/>
  <c r="V65" i="2" s="1"/>
  <c r="U66" i="2"/>
  <c r="V66" i="2" s="1"/>
  <c r="U67" i="2"/>
  <c r="V67" i="2" s="1"/>
  <c r="U68" i="2"/>
  <c r="V68" i="2" s="1"/>
  <c r="U69" i="2"/>
  <c r="V69" i="2" s="1"/>
  <c r="U70" i="2"/>
  <c r="V70" i="2" s="1"/>
  <c r="U71" i="2"/>
  <c r="V71" i="2" s="1"/>
  <c r="U72" i="2"/>
  <c r="V72" i="2" s="1"/>
  <c r="U73" i="2"/>
  <c r="V73" i="2" s="1"/>
  <c r="U74" i="2"/>
  <c r="V74" i="2" s="1"/>
  <c r="U75" i="2"/>
  <c r="V75" i="2" s="1"/>
  <c r="U76" i="2"/>
  <c r="V76" i="2" s="1"/>
  <c r="U77" i="2"/>
  <c r="V77" i="2" s="1"/>
  <c r="U78" i="2"/>
  <c r="V78" i="2" s="1"/>
  <c r="U79" i="2"/>
  <c r="V79" i="2" s="1"/>
  <c r="U80" i="2"/>
  <c r="V80" i="2" s="1"/>
  <c r="U81" i="2"/>
  <c r="V81" i="2" s="1"/>
  <c r="U82" i="2"/>
  <c r="V82" i="2" s="1"/>
  <c r="U83" i="2"/>
  <c r="V83" i="2" s="1"/>
  <c r="U84" i="2"/>
  <c r="V84" i="2" s="1"/>
  <c r="U85" i="2"/>
  <c r="V85" i="2" s="1"/>
  <c r="U86" i="2"/>
  <c r="V86" i="2" s="1"/>
  <c r="U87" i="2"/>
  <c r="V87" i="2" s="1"/>
  <c r="U88" i="2"/>
  <c r="V88" i="2" s="1"/>
  <c r="U89" i="2"/>
  <c r="V89" i="2" s="1"/>
  <c r="U90" i="2"/>
  <c r="V90" i="2" s="1"/>
  <c r="U91" i="2"/>
  <c r="V91" i="2" s="1"/>
  <c r="U92" i="2"/>
  <c r="V92" i="2" s="1"/>
  <c r="U93" i="2"/>
  <c r="V93" i="2" s="1"/>
  <c r="U94" i="2"/>
  <c r="V94" i="2" s="1"/>
  <c r="U95" i="2"/>
  <c r="V95" i="2" s="1"/>
  <c r="U97" i="2"/>
  <c r="V97" i="2" s="1"/>
  <c r="U98" i="2"/>
  <c r="V98" i="2" s="1"/>
  <c r="U99" i="2"/>
  <c r="V99" i="2" s="1"/>
  <c r="U100" i="2"/>
  <c r="V100" i="2" s="1"/>
  <c r="U101" i="2"/>
  <c r="V101" i="2" s="1"/>
  <c r="U102" i="2"/>
  <c r="V102" i="2" s="1"/>
  <c r="U103" i="2"/>
  <c r="V103" i="2" s="1"/>
  <c r="U104" i="2"/>
  <c r="V104" i="2" s="1"/>
  <c r="U105" i="2"/>
  <c r="V105" i="2" s="1"/>
  <c r="U106" i="2"/>
  <c r="V106" i="2" s="1"/>
  <c r="U107" i="2"/>
  <c r="V107" i="2" s="1"/>
  <c r="U108" i="2"/>
  <c r="V108" i="2" s="1"/>
  <c r="U109" i="2"/>
  <c r="V109" i="2" s="1"/>
  <c r="U110" i="2"/>
  <c r="V110" i="2" s="1"/>
  <c r="U111" i="2"/>
  <c r="V111" i="2" s="1"/>
  <c r="U112" i="2"/>
  <c r="V112" i="2" s="1"/>
  <c r="U113" i="2"/>
  <c r="V113" i="2" s="1"/>
  <c r="U114" i="2"/>
  <c r="V114" i="2" s="1"/>
  <c r="U115" i="2"/>
  <c r="V115" i="2" s="1"/>
  <c r="U116" i="2"/>
  <c r="V116" i="2" s="1"/>
  <c r="U117" i="2"/>
  <c r="V117" i="2" s="1"/>
  <c r="U118" i="2"/>
  <c r="V118" i="2" s="1"/>
  <c r="U119" i="2"/>
  <c r="V119" i="2" s="1"/>
  <c r="U120" i="2"/>
  <c r="V120" i="2" s="1"/>
  <c r="U121" i="2"/>
  <c r="V121" i="2" s="1"/>
  <c r="U122" i="2"/>
  <c r="V122" i="2" s="1"/>
  <c r="U123" i="2"/>
  <c r="V123" i="2" s="1"/>
  <c r="U124" i="2"/>
  <c r="V124" i="2" s="1"/>
  <c r="U125" i="2"/>
  <c r="V125" i="2" s="1"/>
  <c r="U126" i="2"/>
  <c r="V126" i="2" s="1"/>
  <c r="U127" i="2"/>
  <c r="V127" i="2" s="1"/>
  <c r="U128" i="2"/>
  <c r="V128" i="2" s="1"/>
  <c r="U129" i="2"/>
  <c r="V129" i="2" s="1"/>
  <c r="U130" i="2"/>
  <c r="V130" i="2" s="1"/>
  <c r="U131" i="2"/>
  <c r="V131" i="2" s="1"/>
  <c r="U132" i="2"/>
  <c r="V132" i="2" s="1"/>
  <c r="U133" i="2"/>
  <c r="V133" i="2" s="1"/>
  <c r="U134" i="2"/>
  <c r="V134" i="2" s="1"/>
  <c r="U135" i="2"/>
  <c r="V135" i="2" s="1"/>
  <c r="U136" i="2"/>
  <c r="V136" i="2" s="1"/>
  <c r="U137" i="2"/>
  <c r="V137" i="2" s="1"/>
  <c r="U138" i="2"/>
  <c r="V138" i="2" s="1"/>
  <c r="U139" i="2"/>
  <c r="V139" i="2" s="1"/>
  <c r="U140" i="2"/>
  <c r="V140" i="2" s="1"/>
  <c r="U141" i="2"/>
  <c r="V141" i="2" s="1"/>
  <c r="U142" i="2"/>
  <c r="V142" i="2" s="1"/>
  <c r="U143" i="2"/>
  <c r="V143" i="2" s="1"/>
  <c r="U144" i="2"/>
  <c r="V144" i="2" s="1"/>
  <c r="U145" i="2"/>
  <c r="V145" i="2" s="1"/>
  <c r="U146" i="2"/>
  <c r="V146" i="2" s="1"/>
  <c r="U147" i="2"/>
  <c r="V147" i="2" s="1"/>
  <c r="U148" i="2"/>
  <c r="V148" i="2" s="1"/>
  <c r="U149" i="2"/>
  <c r="V149" i="2" s="1"/>
  <c r="U150" i="2"/>
  <c r="V150" i="2" s="1"/>
  <c r="U151" i="2"/>
  <c r="V151" i="2" s="1"/>
  <c r="U152" i="2"/>
  <c r="V152" i="2" s="1"/>
  <c r="U153" i="2"/>
  <c r="V153" i="2" s="1"/>
  <c r="U154" i="2"/>
  <c r="V154" i="2" s="1"/>
  <c r="U155" i="2"/>
  <c r="V155" i="2" s="1"/>
  <c r="U157" i="2"/>
  <c r="V157" i="2" s="1"/>
  <c r="U158" i="2"/>
  <c r="V158" i="2" s="1"/>
  <c r="U159" i="2"/>
  <c r="V159" i="2" s="1"/>
  <c r="U160" i="2"/>
  <c r="V160" i="2" s="1"/>
  <c r="U161" i="2"/>
  <c r="V161" i="2" s="1"/>
  <c r="U162" i="2"/>
  <c r="V162" i="2" s="1"/>
  <c r="U163" i="2"/>
  <c r="V163" i="2" s="1"/>
  <c r="U164" i="2"/>
  <c r="V164" i="2" s="1"/>
  <c r="U165" i="2"/>
  <c r="V165" i="2" s="1"/>
  <c r="U166" i="2"/>
  <c r="V166" i="2" s="1"/>
  <c r="U167" i="2"/>
  <c r="V167" i="2" s="1"/>
  <c r="U168" i="2"/>
  <c r="V168" i="2" s="1"/>
  <c r="U169" i="2"/>
  <c r="V169" i="2" s="1"/>
  <c r="U170" i="2"/>
  <c r="V170" i="2" s="1"/>
  <c r="U171" i="2"/>
  <c r="V171" i="2" s="1"/>
  <c r="U172" i="2"/>
  <c r="V172" i="2" s="1"/>
  <c r="U173" i="2"/>
  <c r="V173" i="2" s="1"/>
  <c r="U174" i="2"/>
  <c r="V174" i="2" s="1"/>
  <c r="U175" i="2"/>
  <c r="V175" i="2" s="1"/>
  <c r="U176" i="2"/>
  <c r="V176" i="2" s="1"/>
  <c r="U177" i="2"/>
  <c r="V177" i="2" s="1"/>
  <c r="U178" i="2"/>
  <c r="V178" i="2" s="1"/>
  <c r="U179" i="2"/>
  <c r="V179" i="2" s="1"/>
  <c r="U180" i="2"/>
  <c r="V180" i="2" s="1"/>
  <c r="U181" i="2"/>
  <c r="V181" i="2" s="1"/>
  <c r="U182" i="2"/>
  <c r="V182" i="2" s="1"/>
  <c r="U183" i="2"/>
  <c r="V183" i="2" s="1"/>
  <c r="U184" i="2"/>
  <c r="V184" i="2" s="1"/>
  <c r="U3" i="2"/>
  <c r="V3" i="2" s="1"/>
  <c r="Q4" i="2"/>
  <c r="R4" i="2" s="1"/>
  <c r="Q5" i="2"/>
  <c r="R5" i="2" s="1"/>
  <c r="Q6" i="2"/>
  <c r="R6" i="2" s="1"/>
  <c r="Q7" i="2"/>
  <c r="R7" i="2" s="1"/>
  <c r="Q8" i="2"/>
  <c r="R8" i="2" s="1"/>
  <c r="Q9" i="2"/>
  <c r="R9" i="2" s="1"/>
  <c r="Q10" i="2"/>
  <c r="R10" i="2" s="1"/>
  <c r="Q11" i="2"/>
  <c r="R11" i="2" s="1"/>
  <c r="Q12" i="2"/>
  <c r="R12" i="2" s="1"/>
  <c r="Q13" i="2"/>
  <c r="R13" i="2" s="1"/>
  <c r="Q14" i="2"/>
  <c r="R14" i="2" s="1"/>
  <c r="Q15" i="2"/>
  <c r="R15" i="2" s="1"/>
  <c r="Q16" i="2"/>
  <c r="R16" i="2" s="1"/>
  <c r="Q17" i="2"/>
  <c r="R17" i="2" s="1"/>
  <c r="Q18" i="2"/>
  <c r="R18" i="2" s="1"/>
  <c r="Q19" i="2"/>
  <c r="R19" i="2" s="1"/>
  <c r="Q20" i="2"/>
  <c r="R20" i="2" s="1"/>
  <c r="Q21" i="2"/>
  <c r="R21" i="2" s="1"/>
  <c r="Q22" i="2"/>
  <c r="R22" i="2" s="1"/>
  <c r="Q23" i="2"/>
  <c r="R23" i="2" s="1"/>
  <c r="Q24" i="2"/>
  <c r="R24" i="2" s="1"/>
  <c r="Q25" i="2"/>
  <c r="R25" i="2" s="1"/>
  <c r="Q26" i="2"/>
  <c r="R26" i="2" s="1"/>
  <c r="Q27" i="2"/>
  <c r="R27" i="2" s="1"/>
  <c r="Q28" i="2"/>
  <c r="R28" i="2" s="1"/>
  <c r="Q29" i="2"/>
  <c r="R29" i="2" s="1"/>
  <c r="Q30" i="2"/>
  <c r="R30" i="2" s="1"/>
  <c r="Q31" i="2"/>
  <c r="R31" i="2" s="1"/>
  <c r="Q32" i="2"/>
  <c r="R32" i="2" s="1"/>
  <c r="Q33" i="2"/>
  <c r="R33" i="2" s="1"/>
  <c r="Q34" i="2"/>
  <c r="R34" i="2" s="1"/>
  <c r="Q35" i="2"/>
  <c r="R35" i="2" s="1"/>
  <c r="Q36" i="2"/>
  <c r="R36" i="2" s="1"/>
  <c r="Q37" i="2"/>
  <c r="R37" i="2" s="1"/>
  <c r="Q38" i="2"/>
  <c r="R38" i="2" s="1"/>
  <c r="Q39" i="2"/>
  <c r="R39" i="2" s="1"/>
  <c r="Q40" i="2"/>
  <c r="R40" i="2" s="1"/>
  <c r="Q41" i="2"/>
  <c r="R41" i="2" s="1"/>
  <c r="Q42" i="2"/>
  <c r="R42" i="2" s="1"/>
  <c r="Q43" i="2"/>
  <c r="R43" i="2" s="1"/>
  <c r="Q44" i="2"/>
  <c r="R44" i="2" s="1"/>
  <c r="Q45" i="2"/>
  <c r="R45" i="2" s="1"/>
  <c r="Q46" i="2"/>
  <c r="R46" i="2" s="1"/>
  <c r="Q47" i="2"/>
  <c r="R47" i="2" s="1"/>
  <c r="Q48" i="2"/>
  <c r="R48" i="2" s="1"/>
  <c r="Q49" i="2"/>
  <c r="R49" i="2" s="1"/>
  <c r="Q50" i="2"/>
  <c r="R50" i="2" s="1"/>
  <c r="Q51" i="2"/>
  <c r="R51" i="2" s="1"/>
  <c r="Q52" i="2"/>
  <c r="R52" i="2" s="1"/>
  <c r="Q53" i="2"/>
  <c r="R53" i="2" s="1"/>
  <c r="Q54" i="2"/>
  <c r="R54" i="2" s="1"/>
  <c r="Q55" i="2"/>
  <c r="R55" i="2" s="1"/>
  <c r="Q56" i="2"/>
  <c r="R56" i="2" s="1"/>
  <c r="Q57" i="2"/>
  <c r="R57" i="2" s="1"/>
  <c r="Q58" i="2"/>
  <c r="R58" i="2" s="1"/>
  <c r="Q59" i="2"/>
  <c r="R59" i="2" s="1"/>
  <c r="Q60" i="2"/>
  <c r="R60" i="2" s="1"/>
  <c r="Q61" i="2"/>
  <c r="R61" i="2" s="1"/>
  <c r="Q62" i="2"/>
  <c r="R62" i="2" s="1"/>
  <c r="Q63" i="2"/>
  <c r="R63" i="2" s="1"/>
  <c r="Q64" i="2"/>
  <c r="R64" i="2" s="1"/>
  <c r="Q65" i="2"/>
  <c r="R65" i="2" s="1"/>
  <c r="Q66" i="2"/>
  <c r="R66" i="2" s="1"/>
  <c r="Q67" i="2"/>
  <c r="R67" i="2" s="1"/>
  <c r="Q68" i="2"/>
  <c r="R68" i="2" s="1"/>
  <c r="Q69" i="2"/>
  <c r="R69" i="2" s="1"/>
  <c r="Q70" i="2"/>
  <c r="R70" i="2" s="1"/>
  <c r="Q71" i="2"/>
  <c r="R71" i="2" s="1"/>
  <c r="Q72" i="2"/>
  <c r="R72" i="2" s="1"/>
  <c r="Q73" i="2"/>
  <c r="R73" i="2" s="1"/>
  <c r="Q74" i="2"/>
  <c r="R74" i="2" s="1"/>
  <c r="Q75" i="2"/>
  <c r="R75" i="2" s="1"/>
  <c r="Q76" i="2"/>
  <c r="R76" i="2" s="1"/>
  <c r="Q77" i="2"/>
  <c r="R77" i="2" s="1"/>
  <c r="Q78" i="2"/>
  <c r="R78" i="2" s="1"/>
  <c r="Q79" i="2"/>
  <c r="R79" i="2" s="1"/>
  <c r="Q80" i="2"/>
  <c r="R80" i="2" s="1"/>
  <c r="Q81" i="2"/>
  <c r="R81" i="2" s="1"/>
  <c r="Q82" i="2"/>
  <c r="R82" i="2" s="1"/>
  <c r="Q83" i="2"/>
  <c r="R83" i="2" s="1"/>
  <c r="Q84" i="2"/>
  <c r="R84" i="2" s="1"/>
  <c r="Q85" i="2"/>
  <c r="R85" i="2" s="1"/>
  <c r="Q86" i="2"/>
  <c r="R86" i="2" s="1"/>
  <c r="Q87" i="2"/>
  <c r="R87" i="2" s="1"/>
  <c r="Q88" i="2"/>
  <c r="R88" i="2" s="1"/>
  <c r="Q89" i="2"/>
  <c r="R89" i="2" s="1"/>
  <c r="Q90" i="2"/>
  <c r="R90" i="2" s="1"/>
  <c r="Q91" i="2"/>
  <c r="R91" i="2" s="1"/>
  <c r="Q92" i="2"/>
  <c r="R92" i="2" s="1"/>
  <c r="Q93" i="2"/>
  <c r="R93" i="2" s="1"/>
  <c r="Q94" i="2"/>
  <c r="R94" i="2" s="1"/>
  <c r="Q95" i="2"/>
  <c r="R95" i="2" s="1"/>
  <c r="Q97" i="2"/>
  <c r="R97" i="2" s="1"/>
  <c r="Q98" i="2"/>
  <c r="R98" i="2" s="1"/>
  <c r="Q99" i="2"/>
  <c r="R99" i="2" s="1"/>
  <c r="Q100" i="2"/>
  <c r="R100" i="2" s="1"/>
  <c r="Q101" i="2"/>
  <c r="R101" i="2" s="1"/>
  <c r="Q102" i="2"/>
  <c r="R102" i="2" s="1"/>
  <c r="Q103" i="2"/>
  <c r="R103" i="2" s="1"/>
  <c r="Q104" i="2"/>
  <c r="R104" i="2" s="1"/>
  <c r="Q105" i="2"/>
  <c r="R105" i="2" s="1"/>
  <c r="Q106" i="2"/>
  <c r="R106" i="2" s="1"/>
  <c r="Q107" i="2"/>
  <c r="R107" i="2" s="1"/>
  <c r="Q108" i="2"/>
  <c r="R108" i="2" s="1"/>
  <c r="Q109" i="2"/>
  <c r="R109" i="2" s="1"/>
  <c r="Q110" i="2"/>
  <c r="R110" i="2" s="1"/>
  <c r="Q111" i="2"/>
  <c r="R111" i="2" s="1"/>
  <c r="Q112" i="2"/>
  <c r="R112" i="2" s="1"/>
  <c r="Q113" i="2"/>
  <c r="R113" i="2" s="1"/>
  <c r="Q114" i="2"/>
  <c r="R114" i="2" s="1"/>
  <c r="Q115" i="2"/>
  <c r="R115" i="2" s="1"/>
  <c r="Q116" i="2"/>
  <c r="R116" i="2" s="1"/>
  <c r="Q117" i="2"/>
  <c r="R117" i="2" s="1"/>
  <c r="Q118" i="2"/>
  <c r="R118" i="2" s="1"/>
  <c r="Q119" i="2"/>
  <c r="R119" i="2" s="1"/>
  <c r="Q120" i="2"/>
  <c r="R120" i="2" s="1"/>
  <c r="Q121" i="2"/>
  <c r="R121" i="2" s="1"/>
  <c r="Q122" i="2"/>
  <c r="R122" i="2" s="1"/>
  <c r="Q123" i="2"/>
  <c r="R123" i="2" s="1"/>
  <c r="Q124" i="2"/>
  <c r="R124" i="2" s="1"/>
  <c r="Q125" i="2"/>
  <c r="R125" i="2" s="1"/>
  <c r="Q126" i="2"/>
  <c r="R126" i="2" s="1"/>
  <c r="Q127" i="2"/>
  <c r="R127" i="2" s="1"/>
  <c r="Q128" i="2"/>
  <c r="R128" i="2" s="1"/>
  <c r="Q129" i="2"/>
  <c r="R129" i="2" s="1"/>
  <c r="Q130" i="2"/>
  <c r="R130" i="2" s="1"/>
  <c r="Q131" i="2"/>
  <c r="R131" i="2" s="1"/>
  <c r="Q132" i="2"/>
  <c r="R132" i="2" s="1"/>
  <c r="Q133" i="2"/>
  <c r="R133" i="2" s="1"/>
  <c r="Q134" i="2"/>
  <c r="R134" i="2" s="1"/>
  <c r="Q135" i="2"/>
  <c r="R135" i="2" s="1"/>
  <c r="Q136" i="2"/>
  <c r="R136" i="2" s="1"/>
  <c r="Q137" i="2"/>
  <c r="R137" i="2" s="1"/>
  <c r="Q138" i="2"/>
  <c r="R138" i="2" s="1"/>
  <c r="Q139" i="2"/>
  <c r="R139" i="2" s="1"/>
  <c r="Q140" i="2"/>
  <c r="R140" i="2" s="1"/>
  <c r="Q141" i="2"/>
  <c r="R141" i="2" s="1"/>
  <c r="Q142" i="2"/>
  <c r="R142" i="2" s="1"/>
  <c r="Q143" i="2"/>
  <c r="R143" i="2" s="1"/>
  <c r="Q144" i="2"/>
  <c r="R144" i="2" s="1"/>
  <c r="Q145" i="2"/>
  <c r="R145" i="2" s="1"/>
  <c r="Q146" i="2"/>
  <c r="R146" i="2" s="1"/>
  <c r="Q147" i="2"/>
  <c r="R147" i="2" s="1"/>
  <c r="Q148" i="2"/>
  <c r="R148" i="2" s="1"/>
  <c r="Q149" i="2"/>
  <c r="R149" i="2" s="1"/>
  <c r="Q150" i="2"/>
  <c r="R150" i="2" s="1"/>
  <c r="Q151" i="2"/>
  <c r="R151" i="2" s="1"/>
  <c r="Q152" i="2"/>
  <c r="R152" i="2" s="1"/>
  <c r="Q153" i="2"/>
  <c r="R153" i="2" s="1"/>
  <c r="Q154" i="2"/>
  <c r="R154" i="2" s="1"/>
  <c r="Q155" i="2"/>
  <c r="R155" i="2" s="1"/>
  <c r="Q157" i="2"/>
  <c r="R157" i="2" s="1"/>
  <c r="Q158" i="2"/>
  <c r="R158" i="2" s="1"/>
  <c r="Q159" i="2"/>
  <c r="R159" i="2" s="1"/>
  <c r="Q160" i="2"/>
  <c r="R160" i="2" s="1"/>
  <c r="Q161" i="2"/>
  <c r="R161" i="2" s="1"/>
  <c r="Q162" i="2"/>
  <c r="R162" i="2" s="1"/>
  <c r="Q163" i="2"/>
  <c r="R163" i="2" s="1"/>
  <c r="Q164" i="2"/>
  <c r="R164" i="2" s="1"/>
  <c r="Q165" i="2"/>
  <c r="R165" i="2" s="1"/>
  <c r="Q166" i="2"/>
  <c r="R166" i="2" s="1"/>
  <c r="Q167" i="2"/>
  <c r="R167" i="2" s="1"/>
  <c r="Q168" i="2"/>
  <c r="R168" i="2" s="1"/>
  <c r="Q169" i="2"/>
  <c r="R169" i="2" s="1"/>
  <c r="Q170" i="2"/>
  <c r="R170" i="2" s="1"/>
  <c r="Q171" i="2"/>
  <c r="R171" i="2" s="1"/>
  <c r="Q172" i="2"/>
  <c r="R172" i="2" s="1"/>
  <c r="Q173" i="2"/>
  <c r="R173" i="2" s="1"/>
  <c r="Q174" i="2"/>
  <c r="R174" i="2" s="1"/>
  <c r="Q175" i="2"/>
  <c r="R175" i="2" s="1"/>
  <c r="Q176" i="2"/>
  <c r="R176" i="2" s="1"/>
  <c r="Q177" i="2"/>
  <c r="R177" i="2" s="1"/>
  <c r="Q178" i="2"/>
  <c r="R178" i="2" s="1"/>
  <c r="Q179" i="2"/>
  <c r="R179" i="2" s="1"/>
  <c r="Q180" i="2"/>
  <c r="R180" i="2" s="1"/>
  <c r="Q181" i="2"/>
  <c r="R181" i="2" s="1"/>
  <c r="Q182" i="2"/>
  <c r="R182" i="2" s="1"/>
  <c r="Q183" i="2"/>
  <c r="R183" i="2" s="1"/>
  <c r="Q184" i="2"/>
  <c r="R184" i="2" s="1"/>
  <c r="Q3" i="2"/>
  <c r="R3" i="2" s="1"/>
  <c r="M4" i="2"/>
  <c r="N4" i="2" s="1"/>
  <c r="M5" i="2"/>
  <c r="N5" i="2" s="1"/>
  <c r="M6" i="2"/>
  <c r="N6" i="2" s="1"/>
  <c r="M7" i="2"/>
  <c r="N7" i="2" s="1"/>
  <c r="M8" i="2"/>
  <c r="N8" i="2" s="1"/>
  <c r="M9" i="2"/>
  <c r="N9" i="2" s="1"/>
  <c r="M10" i="2"/>
  <c r="N10" i="2" s="1"/>
  <c r="M11" i="2"/>
  <c r="N11" i="2" s="1"/>
  <c r="M12" i="2"/>
  <c r="N12" i="2" s="1"/>
  <c r="M13" i="2"/>
  <c r="N13" i="2" s="1"/>
  <c r="M14" i="2"/>
  <c r="N14" i="2" s="1"/>
  <c r="M15" i="2"/>
  <c r="N15" i="2" s="1"/>
  <c r="M16" i="2"/>
  <c r="N16" i="2" s="1"/>
  <c r="M17" i="2"/>
  <c r="N17" i="2" s="1"/>
  <c r="M18" i="2"/>
  <c r="N18" i="2" s="1"/>
  <c r="M19" i="2"/>
  <c r="N19" i="2" s="1"/>
  <c r="M20" i="2"/>
  <c r="N20" i="2" s="1"/>
  <c r="M21" i="2"/>
  <c r="N21" i="2" s="1"/>
  <c r="M22" i="2"/>
  <c r="N22" i="2" s="1"/>
  <c r="M23" i="2"/>
  <c r="N23" i="2" s="1"/>
  <c r="M24" i="2"/>
  <c r="N24" i="2" s="1"/>
  <c r="M25" i="2"/>
  <c r="N25" i="2" s="1"/>
  <c r="M26" i="2"/>
  <c r="N26" i="2" s="1"/>
  <c r="M27" i="2"/>
  <c r="N27" i="2" s="1"/>
  <c r="M28" i="2"/>
  <c r="N28" i="2" s="1"/>
  <c r="M29" i="2"/>
  <c r="N29" i="2" s="1"/>
  <c r="M30" i="2"/>
  <c r="N30" i="2" s="1"/>
  <c r="M31" i="2"/>
  <c r="N31" i="2" s="1"/>
  <c r="M32" i="2"/>
  <c r="N32" i="2" s="1"/>
  <c r="M33" i="2"/>
  <c r="N33" i="2" s="1"/>
  <c r="M34" i="2"/>
  <c r="N34" i="2" s="1"/>
  <c r="M35" i="2"/>
  <c r="N35" i="2" s="1"/>
  <c r="M36" i="2"/>
  <c r="N36" i="2" s="1"/>
  <c r="M37" i="2"/>
  <c r="N37" i="2" s="1"/>
  <c r="M38" i="2"/>
  <c r="N38" i="2" s="1"/>
  <c r="M39" i="2"/>
  <c r="N39" i="2" s="1"/>
  <c r="M40" i="2"/>
  <c r="N40" i="2" s="1"/>
  <c r="M41" i="2"/>
  <c r="N41" i="2" s="1"/>
  <c r="M42" i="2"/>
  <c r="N42" i="2" s="1"/>
  <c r="M43" i="2"/>
  <c r="N43" i="2" s="1"/>
  <c r="M44" i="2"/>
  <c r="N44" i="2" s="1"/>
  <c r="M45" i="2"/>
  <c r="N45" i="2" s="1"/>
  <c r="M46" i="2"/>
  <c r="N46" i="2" s="1"/>
  <c r="M47" i="2"/>
  <c r="N47" i="2" s="1"/>
  <c r="M48" i="2"/>
  <c r="N48" i="2" s="1"/>
  <c r="M49" i="2"/>
  <c r="N49" i="2" s="1"/>
  <c r="M50" i="2"/>
  <c r="N50" i="2" s="1"/>
  <c r="M51" i="2"/>
  <c r="N51" i="2" s="1"/>
  <c r="M52" i="2"/>
  <c r="N52" i="2" s="1"/>
  <c r="M53" i="2"/>
  <c r="N53" i="2" s="1"/>
  <c r="M54" i="2"/>
  <c r="N54" i="2" s="1"/>
  <c r="M55" i="2"/>
  <c r="N55" i="2" s="1"/>
  <c r="M56" i="2"/>
  <c r="N56" i="2" s="1"/>
  <c r="M57" i="2"/>
  <c r="N57" i="2" s="1"/>
  <c r="M58" i="2"/>
  <c r="N58" i="2" s="1"/>
  <c r="M59" i="2"/>
  <c r="N59" i="2" s="1"/>
  <c r="M60" i="2"/>
  <c r="N60" i="2" s="1"/>
  <c r="M61" i="2"/>
  <c r="N61" i="2" s="1"/>
  <c r="M62" i="2"/>
  <c r="N62" i="2" s="1"/>
  <c r="M63" i="2"/>
  <c r="N63" i="2" s="1"/>
  <c r="M64" i="2"/>
  <c r="N64" i="2" s="1"/>
  <c r="M65" i="2"/>
  <c r="N65" i="2" s="1"/>
  <c r="M66" i="2"/>
  <c r="N66" i="2" s="1"/>
  <c r="M67" i="2"/>
  <c r="N67" i="2" s="1"/>
  <c r="M68" i="2"/>
  <c r="N68" i="2" s="1"/>
  <c r="M69" i="2"/>
  <c r="N69" i="2" s="1"/>
  <c r="M70" i="2"/>
  <c r="N70" i="2" s="1"/>
  <c r="M71" i="2"/>
  <c r="N71" i="2" s="1"/>
  <c r="M72" i="2"/>
  <c r="N72" i="2" s="1"/>
  <c r="M73" i="2"/>
  <c r="N73" i="2" s="1"/>
  <c r="M74" i="2"/>
  <c r="N74" i="2" s="1"/>
  <c r="M75" i="2"/>
  <c r="N75" i="2" s="1"/>
  <c r="M76" i="2"/>
  <c r="N76" i="2" s="1"/>
  <c r="M77" i="2"/>
  <c r="N77" i="2" s="1"/>
  <c r="M78" i="2"/>
  <c r="N78" i="2" s="1"/>
  <c r="M79" i="2"/>
  <c r="N79" i="2" s="1"/>
  <c r="M80" i="2"/>
  <c r="N80" i="2" s="1"/>
  <c r="M81" i="2"/>
  <c r="N81" i="2" s="1"/>
  <c r="M82" i="2"/>
  <c r="N82" i="2" s="1"/>
  <c r="M83" i="2"/>
  <c r="N83" i="2" s="1"/>
  <c r="M84" i="2"/>
  <c r="N84" i="2" s="1"/>
  <c r="M85" i="2"/>
  <c r="N85" i="2" s="1"/>
  <c r="M86" i="2"/>
  <c r="N86" i="2" s="1"/>
  <c r="M87" i="2"/>
  <c r="N87" i="2" s="1"/>
  <c r="M88" i="2"/>
  <c r="N88" i="2" s="1"/>
  <c r="M89" i="2"/>
  <c r="N89" i="2" s="1"/>
  <c r="M90" i="2"/>
  <c r="N90" i="2" s="1"/>
  <c r="M91" i="2"/>
  <c r="N91" i="2" s="1"/>
  <c r="M92" i="2"/>
  <c r="N92" i="2" s="1"/>
  <c r="M93" i="2"/>
  <c r="N93" i="2" s="1"/>
  <c r="M94" i="2"/>
  <c r="N94" i="2" s="1"/>
  <c r="M95" i="2"/>
  <c r="N95" i="2" s="1"/>
  <c r="M97" i="2"/>
  <c r="N97" i="2" s="1"/>
  <c r="M98" i="2"/>
  <c r="N98" i="2" s="1"/>
  <c r="M99" i="2"/>
  <c r="N99" i="2" s="1"/>
  <c r="M100" i="2"/>
  <c r="N100" i="2" s="1"/>
  <c r="M101" i="2"/>
  <c r="N101" i="2" s="1"/>
  <c r="M102" i="2"/>
  <c r="N102" i="2" s="1"/>
  <c r="M103" i="2"/>
  <c r="N103" i="2" s="1"/>
  <c r="M104" i="2"/>
  <c r="N104" i="2" s="1"/>
  <c r="M105" i="2"/>
  <c r="N105" i="2" s="1"/>
  <c r="M106" i="2"/>
  <c r="N106" i="2" s="1"/>
  <c r="M107" i="2"/>
  <c r="N107" i="2" s="1"/>
  <c r="M108" i="2"/>
  <c r="N108" i="2" s="1"/>
  <c r="M109" i="2"/>
  <c r="N109" i="2" s="1"/>
  <c r="M110" i="2"/>
  <c r="N110" i="2" s="1"/>
  <c r="M111" i="2"/>
  <c r="N111" i="2" s="1"/>
  <c r="M112" i="2"/>
  <c r="N112" i="2" s="1"/>
  <c r="M113" i="2"/>
  <c r="N113" i="2" s="1"/>
  <c r="M114" i="2"/>
  <c r="N114" i="2" s="1"/>
  <c r="M115" i="2"/>
  <c r="N115" i="2" s="1"/>
  <c r="M116" i="2"/>
  <c r="N116" i="2" s="1"/>
  <c r="M117" i="2"/>
  <c r="N117" i="2" s="1"/>
  <c r="M118" i="2"/>
  <c r="N118" i="2" s="1"/>
  <c r="M119" i="2"/>
  <c r="N119" i="2" s="1"/>
  <c r="M120" i="2"/>
  <c r="N120" i="2" s="1"/>
  <c r="M121" i="2"/>
  <c r="N121" i="2" s="1"/>
  <c r="M122" i="2"/>
  <c r="N122" i="2" s="1"/>
  <c r="M123" i="2"/>
  <c r="N123" i="2" s="1"/>
  <c r="M124" i="2"/>
  <c r="N124" i="2" s="1"/>
  <c r="M125" i="2"/>
  <c r="N125" i="2" s="1"/>
  <c r="M126" i="2"/>
  <c r="N126" i="2" s="1"/>
  <c r="M127" i="2"/>
  <c r="N127" i="2" s="1"/>
  <c r="M128" i="2"/>
  <c r="N128" i="2" s="1"/>
  <c r="M129" i="2"/>
  <c r="N129" i="2" s="1"/>
  <c r="M130" i="2"/>
  <c r="N130" i="2" s="1"/>
  <c r="M131" i="2"/>
  <c r="N131" i="2" s="1"/>
  <c r="M132" i="2"/>
  <c r="N132" i="2" s="1"/>
  <c r="M133" i="2"/>
  <c r="N133" i="2" s="1"/>
  <c r="M134" i="2"/>
  <c r="N134" i="2" s="1"/>
  <c r="M135" i="2"/>
  <c r="N135" i="2" s="1"/>
  <c r="M136" i="2"/>
  <c r="N136" i="2" s="1"/>
  <c r="M137" i="2"/>
  <c r="N137" i="2" s="1"/>
  <c r="M138" i="2"/>
  <c r="N138" i="2" s="1"/>
  <c r="M139" i="2"/>
  <c r="N139" i="2" s="1"/>
  <c r="M140" i="2"/>
  <c r="N140" i="2" s="1"/>
  <c r="M141" i="2"/>
  <c r="N141" i="2" s="1"/>
  <c r="M142" i="2"/>
  <c r="N142" i="2" s="1"/>
  <c r="M143" i="2"/>
  <c r="N143" i="2" s="1"/>
  <c r="M144" i="2"/>
  <c r="N144" i="2" s="1"/>
  <c r="M145" i="2"/>
  <c r="N145" i="2" s="1"/>
  <c r="M146" i="2"/>
  <c r="N146" i="2" s="1"/>
  <c r="M147" i="2"/>
  <c r="N147" i="2" s="1"/>
  <c r="M148" i="2"/>
  <c r="N148" i="2" s="1"/>
  <c r="M149" i="2"/>
  <c r="N149" i="2" s="1"/>
  <c r="M150" i="2"/>
  <c r="N150" i="2" s="1"/>
  <c r="M151" i="2"/>
  <c r="N151" i="2" s="1"/>
  <c r="M152" i="2"/>
  <c r="N152" i="2" s="1"/>
  <c r="M153" i="2"/>
  <c r="N153" i="2" s="1"/>
  <c r="M154" i="2"/>
  <c r="N154" i="2" s="1"/>
  <c r="M155" i="2"/>
  <c r="N155" i="2" s="1"/>
  <c r="M157" i="2"/>
  <c r="N157" i="2" s="1"/>
  <c r="M158" i="2"/>
  <c r="N158" i="2" s="1"/>
  <c r="M159" i="2"/>
  <c r="N159" i="2" s="1"/>
  <c r="M160" i="2"/>
  <c r="N160" i="2" s="1"/>
  <c r="M161" i="2"/>
  <c r="N161" i="2" s="1"/>
  <c r="M162" i="2"/>
  <c r="N162" i="2" s="1"/>
  <c r="M163" i="2"/>
  <c r="N163" i="2" s="1"/>
  <c r="M164" i="2"/>
  <c r="N164" i="2" s="1"/>
  <c r="M165" i="2"/>
  <c r="N165" i="2" s="1"/>
  <c r="M166" i="2"/>
  <c r="N166" i="2" s="1"/>
  <c r="M167" i="2"/>
  <c r="N167" i="2" s="1"/>
  <c r="M168" i="2"/>
  <c r="N168" i="2" s="1"/>
  <c r="M169" i="2"/>
  <c r="N169" i="2" s="1"/>
  <c r="M170" i="2"/>
  <c r="N170" i="2" s="1"/>
  <c r="M171" i="2"/>
  <c r="N171" i="2" s="1"/>
  <c r="M172" i="2"/>
  <c r="N172" i="2" s="1"/>
  <c r="M173" i="2"/>
  <c r="N173" i="2" s="1"/>
  <c r="M174" i="2"/>
  <c r="N174" i="2" s="1"/>
  <c r="M175" i="2"/>
  <c r="N175" i="2" s="1"/>
  <c r="M176" i="2"/>
  <c r="N176" i="2" s="1"/>
  <c r="M177" i="2"/>
  <c r="N177" i="2" s="1"/>
  <c r="M178" i="2"/>
  <c r="N178" i="2" s="1"/>
  <c r="M179" i="2"/>
  <c r="N179" i="2" s="1"/>
  <c r="M180" i="2"/>
  <c r="N180" i="2" s="1"/>
  <c r="M181" i="2"/>
  <c r="N181" i="2" s="1"/>
  <c r="M182" i="2"/>
  <c r="N182" i="2" s="1"/>
  <c r="M183" i="2"/>
  <c r="N183" i="2" s="1"/>
  <c r="M184" i="2"/>
  <c r="N184" i="2" s="1"/>
  <c r="M3" i="2"/>
  <c r="N3" i="2" s="1"/>
  <c r="I4" i="2"/>
  <c r="J4" i="2" s="1"/>
  <c r="I5" i="2"/>
  <c r="J5" i="2" s="1"/>
  <c r="I6" i="2"/>
  <c r="J6" i="2" s="1"/>
  <c r="I7" i="2"/>
  <c r="J7" i="2" s="1"/>
  <c r="I8" i="2"/>
  <c r="J8" i="2" s="1"/>
  <c r="I9" i="2"/>
  <c r="J9" i="2" s="1"/>
  <c r="I10" i="2"/>
  <c r="J10" i="2" s="1"/>
  <c r="I11" i="2"/>
  <c r="J11" i="2" s="1"/>
  <c r="I12" i="2"/>
  <c r="J12" i="2" s="1"/>
  <c r="I13" i="2"/>
  <c r="J13" i="2" s="1"/>
  <c r="I14" i="2"/>
  <c r="J14" i="2" s="1"/>
  <c r="I15" i="2"/>
  <c r="J15" i="2" s="1"/>
  <c r="I16" i="2"/>
  <c r="J16" i="2" s="1"/>
  <c r="I17" i="2"/>
  <c r="J17" i="2" s="1"/>
  <c r="I18" i="2"/>
  <c r="J18" i="2" s="1"/>
  <c r="I19" i="2"/>
  <c r="J19" i="2" s="1"/>
  <c r="I20" i="2"/>
  <c r="J20" i="2" s="1"/>
  <c r="I21" i="2"/>
  <c r="J21" i="2" s="1"/>
  <c r="I22" i="2"/>
  <c r="J22" i="2" s="1"/>
  <c r="I23" i="2"/>
  <c r="J23" i="2" s="1"/>
  <c r="I24" i="2"/>
  <c r="J24" i="2" s="1"/>
  <c r="I25" i="2"/>
  <c r="J25" i="2" s="1"/>
  <c r="I26" i="2"/>
  <c r="J26" i="2" s="1"/>
  <c r="I27" i="2"/>
  <c r="J27" i="2" s="1"/>
  <c r="I28" i="2"/>
  <c r="J28" i="2" s="1"/>
  <c r="I29" i="2"/>
  <c r="J29" i="2" s="1"/>
  <c r="I30" i="2"/>
  <c r="J30" i="2" s="1"/>
  <c r="I31" i="2"/>
  <c r="J31" i="2" s="1"/>
  <c r="I32" i="2"/>
  <c r="J32" i="2" s="1"/>
  <c r="I33" i="2"/>
  <c r="J33" i="2" s="1"/>
  <c r="I34" i="2"/>
  <c r="J34" i="2" s="1"/>
  <c r="I35" i="2"/>
  <c r="J35" i="2" s="1"/>
  <c r="I36" i="2"/>
  <c r="J36" i="2" s="1"/>
  <c r="I37" i="2"/>
  <c r="J37" i="2" s="1"/>
  <c r="I38" i="2"/>
  <c r="J38" i="2" s="1"/>
  <c r="I39" i="2"/>
  <c r="J39" i="2" s="1"/>
  <c r="I40" i="2"/>
  <c r="J40" i="2" s="1"/>
  <c r="I41" i="2"/>
  <c r="J41" i="2" s="1"/>
  <c r="I42" i="2"/>
  <c r="J42" i="2" s="1"/>
  <c r="I43" i="2"/>
  <c r="J43" i="2" s="1"/>
  <c r="I44" i="2"/>
  <c r="J44" i="2" s="1"/>
  <c r="I45" i="2"/>
  <c r="J45" i="2" s="1"/>
  <c r="I46" i="2"/>
  <c r="J46" i="2" s="1"/>
  <c r="I47" i="2"/>
  <c r="J47" i="2" s="1"/>
  <c r="I48" i="2"/>
  <c r="J48" i="2" s="1"/>
  <c r="I49" i="2"/>
  <c r="J49" i="2" s="1"/>
  <c r="I50" i="2"/>
  <c r="J50" i="2" s="1"/>
  <c r="I51" i="2"/>
  <c r="J51" i="2" s="1"/>
  <c r="I52" i="2"/>
  <c r="J52" i="2" s="1"/>
  <c r="I53" i="2"/>
  <c r="J53" i="2" s="1"/>
  <c r="I54" i="2"/>
  <c r="J54" i="2" s="1"/>
  <c r="I55" i="2"/>
  <c r="J55" i="2" s="1"/>
  <c r="I56" i="2"/>
  <c r="J56" i="2" s="1"/>
  <c r="I57" i="2"/>
  <c r="J57" i="2" s="1"/>
  <c r="I58" i="2"/>
  <c r="J58" i="2" s="1"/>
  <c r="I59" i="2"/>
  <c r="J59" i="2" s="1"/>
  <c r="I60" i="2"/>
  <c r="J60" i="2" s="1"/>
  <c r="I61" i="2"/>
  <c r="J61" i="2" s="1"/>
  <c r="I62" i="2"/>
  <c r="J62" i="2" s="1"/>
  <c r="I63" i="2"/>
  <c r="J63" i="2" s="1"/>
  <c r="I64" i="2"/>
  <c r="J64" i="2" s="1"/>
  <c r="I65" i="2"/>
  <c r="J65" i="2" s="1"/>
  <c r="I66" i="2"/>
  <c r="J66" i="2" s="1"/>
  <c r="I67" i="2"/>
  <c r="J67" i="2" s="1"/>
  <c r="I68" i="2"/>
  <c r="J68" i="2" s="1"/>
  <c r="I69" i="2"/>
  <c r="J69" i="2" s="1"/>
  <c r="I70" i="2"/>
  <c r="J70" i="2" s="1"/>
  <c r="I71" i="2"/>
  <c r="J71" i="2" s="1"/>
  <c r="I72" i="2"/>
  <c r="J72" i="2" s="1"/>
  <c r="I73" i="2"/>
  <c r="J73" i="2" s="1"/>
  <c r="I74" i="2"/>
  <c r="J74" i="2" s="1"/>
  <c r="I75" i="2"/>
  <c r="J75" i="2" s="1"/>
  <c r="I76" i="2"/>
  <c r="J76" i="2" s="1"/>
  <c r="I77" i="2"/>
  <c r="J77" i="2" s="1"/>
  <c r="I78" i="2"/>
  <c r="J78" i="2" s="1"/>
  <c r="I79" i="2"/>
  <c r="J79" i="2" s="1"/>
  <c r="I80" i="2"/>
  <c r="J80" i="2" s="1"/>
  <c r="I81" i="2"/>
  <c r="J81" i="2" s="1"/>
  <c r="I82" i="2"/>
  <c r="J82" i="2" s="1"/>
  <c r="I83" i="2"/>
  <c r="J83" i="2" s="1"/>
  <c r="I84" i="2"/>
  <c r="J84" i="2" s="1"/>
  <c r="I85" i="2"/>
  <c r="J85" i="2" s="1"/>
  <c r="I86" i="2"/>
  <c r="J86" i="2" s="1"/>
  <c r="I87" i="2"/>
  <c r="J87" i="2" s="1"/>
  <c r="I88" i="2"/>
  <c r="J88" i="2" s="1"/>
  <c r="I89" i="2"/>
  <c r="J89" i="2" s="1"/>
  <c r="I90" i="2"/>
  <c r="J90" i="2" s="1"/>
  <c r="I91" i="2"/>
  <c r="J91" i="2" s="1"/>
  <c r="I92" i="2"/>
  <c r="J92" i="2" s="1"/>
  <c r="I93" i="2"/>
  <c r="J93" i="2" s="1"/>
  <c r="I94" i="2"/>
  <c r="J94" i="2" s="1"/>
  <c r="I95" i="2"/>
  <c r="J95" i="2" s="1"/>
  <c r="I97" i="2"/>
  <c r="J97" i="2" s="1"/>
  <c r="I98" i="2"/>
  <c r="J98" i="2" s="1"/>
  <c r="I99" i="2"/>
  <c r="J99" i="2" s="1"/>
  <c r="I100" i="2"/>
  <c r="J100" i="2" s="1"/>
  <c r="I101" i="2"/>
  <c r="J101" i="2" s="1"/>
  <c r="I102" i="2"/>
  <c r="J102" i="2" s="1"/>
  <c r="I103" i="2"/>
  <c r="J103" i="2" s="1"/>
  <c r="I104" i="2"/>
  <c r="J104" i="2" s="1"/>
  <c r="I105" i="2"/>
  <c r="J105" i="2" s="1"/>
  <c r="I106" i="2"/>
  <c r="J106" i="2" s="1"/>
  <c r="I107" i="2"/>
  <c r="J107" i="2" s="1"/>
  <c r="I108" i="2"/>
  <c r="J108" i="2" s="1"/>
  <c r="I109" i="2"/>
  <c r="J109" i="2" s="1"/>
  <c r="I110" i="2"/>
  <c r="J110" i="2" s="1"/>
  <c r="I111" i="2"/>
  <c r="J111" i="2" s="1"/>
  <c r="I112" i="2"/>
  <c r="J112" i="2" s="1"/>
  <c r="I113" i="2"/>
  <c r="J113" i="2" s="1"/>
  <c r="I114" i="2"/>
  <c r="J114" i="2" s="1"/>
  <c r="I115" i="2"/>
  <c r="J115" i="2" s="1"/>
  <c r="I116" i="2"/>
  <c r="J116" i="2" s="1"/>
  <c r="I117" i="2"/>
  <c r="J117" i="2" s="1"/>
  <c r="I118" i="2"/>
  <c r="J118" i="2" s="1"/>
  <c r="I119" i="2"/>
  <c r="J119" i="2" s="1"/>
  <c r="I120" i="2"/>
  <c r="J120" i="2" s="1"/>
  <c r="I121" i="2"/>
  <c r="J121" i="2" s="1"/>
  <c r="I122" i="2"/>
  <c r="J122" i="2" s="1"/>
  <c r="I123" i="2"/>
  <c r="J123" i="2" s="1"/>
  <c r="I124" i="2"/>
  <c r="J124" i="2" s="1"/>
  <c r="I125" i="2"/>
  <c r="J125" i="2" s="1"/>
  <c r="I126" i="2"/>
  <c r="J126" i="2" s="1"/>
  <c r="I127" i="2"/>
  <c r="J127" i="2" s="1"/>
  <c r="I128" i="2"/>
  <c r="J128" i="2" s="1"/>
  <c r="I129" i="2"/>
  <c r="J129" i="2" s="1"/>
  <c r="I130" i="2"/>
  <c r="J130" i="2" s="1"/>
  <c r="I131" i="2"/>
  <c r="J131" i="2" s="1"/>
  <c r="I132" i="2"/>
  <c r="J132" i="2" s="1"/>
  <c r="I133" i="2"/>
  <c r="J133" i="2" s="1"/>
  <c r="I134" i="2"/>
  <c r="J134" i="2" s="1"/>
  <c r="I135" i="2"/>
  <c r="J135" i="2" s="1"/>
  <c r="I136" i="2"/>
  <c r="J136" i="2" s="1"/>
  <c r="I137" i="2"/>
  <c r="J137" i="2" s="1"/>
  <c r="I138" i="2"/>
  <c r="J138" i="2" s="1"/>
  <c r="I139" i="2"/>
  <c r="J139" i="2" s="1"/>
  <c r="I140" i="2"/>
  <c r="J140" i="2" s="1"/>
  <c r="I141" i="2"/>
  <c r="J141" i="2" s="1"/>
  <c r="I142" i="2"/>
  <c r="J142" i="2" s="1"/>
  <c r="I143" i="2"/>
  <c r="J143" i="2" s="1"/>
  <c r="I144" i="2"/>
  <c r="J144" i="2" s="1"/>
  <c r="I145" i="2"/>
  <c r="J145" i="2" s="1"/>
  <c r="I146" i="2"/>
  <c r="J146" i="2" s="1"/>
  <c r="I147" i="2"/>
  <c r="J147" i="2" s="1"/>
  <c r="I148" i="2"/>
  <c r="J148" i="2" s="1"/>
  <c r="I149" i="2"/>
  <c r="J149" i="2" s="1"/>
  <c r="I150" i="2"/>
  <c r="J150" i="2" s="1"/>
  <c r="I151" i="2"/>
  <c r="J151" i="2" s="1"/>
  <c r="I152" i="2"/>
  <c r="J152" i="2" s="1"/>
  <c r="I153" i="2"/>
  <c r="J153" i="2" s="1"/>
  <c r="I154" i="2"/>
  <c r="J154" i="2" s="1"/>
  <c r="I155" i="2"/>
  <c r="J155" i="2" s="1"/>
  <c r="I157" i="2"/>
  <c r="J157" i="2" s="1"/>
  <c r="I158" i="2"/>
  <c r="J158" i="2" s="1"/>
  <c r="I159" i="2"/>
  <c r="J159" i="2" s="1"/>
  <c r="I160" i="2"/>
  <c r="J160" i="2" s="1"/>
  <c r="I161" i="2"/>
  <c r="J161" i="2" s="1"/>
  <c r="I162" i="2"/>
  <c r="J162" i="2" s="1"/>
  <c r="I163" i="2"/>
  <c r="J163" i="2" s="1"/>
  <c r="I164" i="2"/>
  <c r="J164" i="2" s="1"/>
  <c r="I165" i="2"/>
  <c r="J165" i="2" s="1"/>
  <c r="I166" i="2"/>
  <c r="J166" i="2" s="1"/>
  <c r="I167" i="2"/>
  <c r="J167" i="2" s="1"/>
  <c r="I168" i="2"/>
  <c r="J168" i="2" s="1"/>
  <c r="I169" i="2"/>
  <c r="J169" i="2" s="1"/>
  <c r="I170" i="2"/>
  <c r="J170" i="2" s="1"/>
  <c r="I171" i="2"/>
  <c r="J171" i="2" s="1"/>
  <c r="I172" i="2"/>
  <c r="J172" i="2" s="1"/>
  <c r="I173" i="2"/>
  <c r="J173" i="2" s="1"/>
  <c r="I174" i="2"/>
  <c r="J174" i="2" s="1"/>
  <c r="I175" i="2"/>
  <c r="J175" i="2" s="1"/>
  <c r="I176" i="2"/>
  <c r="J176" i="2" s="1"/>
  <c r="I177" i="2"/>
  <c r="J177" i="2" s="1"/>
  <c r="I178" i="2"/>
  <c r="J178" i="2" s="1"/>
  <c r="I179" i="2"/>
  <c r="J179" i="2" s="1"/>
  <c r="I180" i="2"/>
  <c r="J180" i="2" s="1"/>
  <c r="I181" i="2"/>
  <c r="J181" i="2" s="1"/>
  <c r="I182" i="2"/>
  <c r="J182" i="2" s="1"/>
  <c r="I183" i="2"/>
  <c r="J183" i="2" s="1"/>
  <c r="I184" i="2"/>
  <c r="J184" i="2" s="1"/>
  <c r="I3" i="2"/>
  <c r="J3"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E146" i="2"/>
  <c r="F146" i="2" s="1"/>
  <c r="E147" i="2"/>
  <c r="F147" i="2" s="1"/>
  <c r="E148" i="2"/>
  <c r="F148" i="2" s="1"/>
  <c r="E149" i="2"/>
  <c r="F149" i="2" s="1"/>
  <c r="E150" i="2"/>
  <c r="F150" i="2" s="1"/>
  <c r="E151" i="2"/>
  <c r="F151" i="2" s="1"/>
  <c r="E152" i="2"/>
  <c r="F152" i="2" s="1"/>
  <c r="E153" i="2"/>
  <c r="F153" i="2" s="1"/>
  <c r="E154" i="2"/>
  <c r="F154" i="2" s="1"/>
  <c r="E155" i="2"/>
  <c r="F155" i="2" s="1"/>
  <c r="E157" i="2"/>
  <c r="F157" i="2" s="1"/>
  <c r="E158" i="2"/>
  <c r="F158" i="2" s="1"/>
  <c r="E159" i="2"/>
  <c r="F159" i="2" s="1"/>
  <c r="E160" i="2"/>
  <c r="F160" i="2" s="1"/>
  <c r="E161" i="2"/>
  <c r="F161" i="2" s="1"/>
  <c r="E162" i="2"/>
  <c r="F162" i="2" s="1"/>
  <c r="E163" i="2"/>
  <c r="F163" i="2" s="1"/>
  <c r="E164" i="2"/>
  <c r="F164" i="2" s="1"/>
  <c r="E165" i="2"/>
  <c r="F165" i="2" s="1"/>
  <c r="E166" i="2"/>
  <c r="F166" i="2" s="1"/>
  <c r="E167" i="2"/>
  <c r="F167" i="2" s="1"/>
  <c r="E168" i="2"/>
  <c r="F168" i="2" s="1"/>
  <c r="E169" i="2"/>
  <c r="F169" i="2" s="1"/>
  <c r="E170" i="2"/>
  <c r="F170" i="2" s="1"/>
  <c r="E171" i="2"/>
  <c r="F171" i="2" s="1"/>
  <c r="E172" i="2"/>
  <c r="F172" i="2" s="1"/>
  <c r="E173" i="2"/>
  <c r="F173" i="2" s="1"/>
  <c r="E174" i="2"/>
  <c r="F174" i="2" s="1"/>
  <c r="E175" i="2"/>
  <c r="F175" i="2" s="1"/>
  <c r="E176" i="2"/>
  <c r="F176" i="2" s="1"/>
  <c r="E177" i="2"/>
  <c r="F177" i="2" s="1"/>
  <c r="E178" i="2"/>
  <c r="F178" i="2" s="1"/>
  <c r="E179" i="2"/>
  <c r="F179" i="2" s="1"/>
  <c r="E180" i="2"/>
  <c r="F180" i="2" s="1"/>
  <c r="E181" i="2"/>
  <c r="F181" i="2" s="1"/>
  <c r="E182" i="2"/>
  <c r="F182" i="2" s="1"/>
  <c r="E183" i="2"/>
  <c r="F183" i="2" s="1"/>
  <c r="E184" i="2"/>
  <c r="F184" i="2" s="1"/>
</calcChain>
</file>

<file path=xl/sharedStrings.xml><?xml version="1.0" encoding="utf-8"?>
<sst xmlns="http://schemas.openxmlformats.org/spreadsheetml/2006/main" count="1941" uniqueCount="263">
  <si>
    <r>
      <rPr>
        <b/>
        <sz val="11"/>
        <color rgb="FF000000"/>
        <rFont val="Calibri"/>
        <scheme val="minor"/>
      </rPr>
      <t>Purpose:</t>
    </r>
    <r>
      <rPr>
        <sz val="11"/>
        <color rgb="FF000000"/>
        <rFont val="Calibri"/>
        <scheme val="minor"/>
      </rPr>
      <t xml:space="preserve"> The purpose of the working draft Comparison Table of the U.S. EPA's California Toxics Rule Criteria, Water Quality Objectives Established by the Water Boards, and U.S. EPA Recommended Clean Water Act section 304(a) Criteria ("Comparison Table") is to compare pollutant values from (1) California Toxics Rule ("CTR") criteria, (2) U.S. EPA's Clean Water Act section 304(a) recomended criteria for human health and aquatic life, and (3) California's water quality objectives from statewide water quality control plans and regional water quality control plans ("Basin Plans") to consider how criteria/objectives vary and consider options for possible future rulemaking projects to revise California standards.</t>
    </r>
  </si>
  <si>
    <r>
      <rPr>
        <b/>
        <sz val="11"/>
        <color rgb="FF000000"/>
        <rFont val="Calibri"/>
        <family val="2"/>
        <scheme val="minor"/>
      </rPr>
      <t>Working Draft:</t>
    </r>
    <r>
      <rPr>
        <sz val="11"/>
        <color rgb="FF000000"/>
        <rFont val="Calibri"/>
        <family val="2"/>
        <scheme val="minor"/>
      </rPr>
      <t xml:space="preserve"> This is a working draft that does not include all criteria or objectives. It is subject to change. </t>
    </r>
  </si>
  <si>
    <r>
      <rPr>
        <b/>
        <sz val="11"/>
        <color rgb="FF000000"/>
        <rFont val="Calibri"/>
        <scheme val="minor"/>
      </rPr>
      <t>Process:</t>
    </r>
    <r>
      <rPr>
        <sz val="11"/>
        <color rgb="FF000000"/>
        <rFont val="Calibri"/>
        <scheme val="minor"/>
      </rPr>
      <t xml:space="preserve"> Pollutants in the CTR and pollutants in the U.S. EPA's Water Quality Criteria Tables for human health and aquatic life were added with their respective criterion/criteria value/values. The U.S. EPA's recommended organoleptic effect criteria are not included in this table. Footnotes from the CTR's and U.S. EPA's Water Quality Criteria Tables are not present in this table due to complexity. A few comparison calulations were done on these criteria values. Examples of some, but not all, water quality objectives from state and regional water quality control plans are included. Most of water quality objectives examples are from regional water quality control plans from Regions 1, 2, and 3. </t>
    </r>
  </si>
  <si>
    <r>
      <rPr>
        <b/>
        <sz val="11"/>
        <color rgb="FF000000"/>
        <rFont val="Calibri"/>
        <scheme val="minor"/>
      </rPr>
      <t>Next Steps:</t>
    </r>
    <r>
      <rPr>
        <sz val="11"/>
        <color rgb="FF000000"/>
        <rFont val="Calibri"/>
        <scheme val="minor"/>
      </rPr>
      <t xml:space="preserve"> Potentialy include the U.S. EPA's recommended organoleptic effect criteria. Include footnotes from the CTR's and U.S. EPA's Water Quality Criteria Tables. Include more examples of objectives in the basin plans from Regions 4-9.</t>
    </r>
  </si>
  <si>
    <r>
      <rPr>
        <b/>
        <sz val="11"/>
        <color rgb="FF000000"/>
        <rFont val="Calibri"/>
        <scheme val="minor"/>
      </rPr>
      <t>Last updated:</t>
    </r>
    <r>
      <rPr>
        <sz val="11"/>
        <color rgb="FF000000"/>
        <rFont val="Calibri"/>
        <scheme val="minor"/>
      </rPr>
      <t xml:space="preserve"> 8/29/2024</t>
    </r>
  </si>
  <si>
    <r>
      <rPr>
        <b/>
        <sz val="11"/>
        <color theme="1"/>
        <rFont val="Calibri"/>
        <family val="2"/>
        <scheme val="minor"/>
      </rPr>
      <t>For any inquiries please contact:</t>
    </r>
    <r>
      <rPr>
        <sz val="11"/>
        <color theme="1"/>
        <rFont val="Calibri"/>
        <family val="2"/>
        <scheme val="minor"/>
      </rPr>
      <t xml:space="preserve"> Khali Debbad (khali.debbad@waterboards.ca.gov)</t>
    </r>
  </si>
  <si>
    <r>
      <rPr>
        <b/>
        <sz val="11"/>
        <color rgb="FF000000"/>
        <rFont val="Calibri"/>
        <scheme val="minor"/>
      </rPr>
      <t xml:space="preserve">Links: </t>
    </r>
    <r>
      <rPr>
        <sz val="11"/>
        <color rgb="FF000000"/>
        <rFont val="Calibri"/>
        <scheme val="minor"/>
      </rPr>
      <t>U.S. EPA's 304(a) Criteria: https://www.epa.gov/wqc/national-recommended-water-quality-criteria-organoleptic-effects, https://www.epa.gov/wqc/national-recommended-water-quality-criteria-aquatic-life-criteria-table</t>
    </r>
  </si>
  <si>
    <t>Table Description</t>
  </si>
  <si>
    <t>Column A</t>
  </si>
  <si>
    <t>List of pollutants. Pollutants with a "(P)" are priority pollutants according to the U.S. EPA.</t>
  </si>
  <si>
    <t>Column B</t>
  </si>
  <si>
    <t xml:space="preserve">Examples of water quality objectives in statewide or regional water quality control plans. For pollutants with objectives established for the protection of multiple beneficial uses or with different objectives in different water quality control plans, a range of values is provided.  </t>
  </si>
  <si>
    <t>Columns showing delta (∆) and percent change in values</t>
  </si>
  <si>
    <t>Negative value: U.S. EPA has a lower criterion value than CTR.</t>
  </si>
  <si>
    <r>
      <rPr>
        <sz val="11"/>
        <color rgb="FF000000"/>
        <rFont val="Calibri"/>
      </rPr>
      <t xml:space="preserve">Positive value: U.S. EPA has a criterion while CTR has no established criterion </t>
    </r>
    <r>
      <rPr>
        <b/>
        <u/>
        <sz val="11"/>
        <color rgb="FF000000"/>
        <rFont val="Calibri"/>
      </rPr>
      <t>OR</t>
    </r>
    <r>
      <rPr>
        <sz val="11"/>
        <color rgb="FF000000"/>
        <rFont val="Calibri"/>
      </rPr>
      <t xml:space="preserve"> U.S. EPA’s criterion is higher than CTR criterion.</t>
    </r>
  </si>
  <si>
    <t>All columns</t>
  </si>
  <si>
    <t>If a value is in [brackets], then the value is not in µg/L and another unit is provided.</t>
  </si>
  <si>
    <t>Working Draft Comparison Table: U.S. EPA's California Toxics Rule Criteria, Water Quality Objectives Established by the Water Boards, and U.S. EPA Recommended CWA section 304(a) Criteria</t>
  </si>
  <si>
    <t>Pollutant</t>
  </si>
  <si>
    <t>Examples of Objectives 
in Water Quality Control Plans 
(µg/L)</t>
  </si>
  <si>
    <t>EPA's 304(a) Human Health Criteria
Consumption Water + Organism
(µg/L)</t>
  </si>
  <si>
    <t>CTR Human Health Criteria
Consumption of Water + Organism
(µg/L)</t>
  </si>
  <si>
    <t>Human Health Criteria 
Consumption of Water + Organism
∆ (EPA-CTR)</t>
  </si>
  <si>
    <t>Human Health Criteria 
Consumption of Water + Organism
% Difference</t>
  </si>
  <si>
    <t>EPA's 304(a) Human Health Criteria
Consumption of Organism Only 
(µg/L)</t>
  </si>
  <si>
    <t>CTR Human Health Criteria
Consumption of Organism Only 
(µg/L)</t>
  </si>
  <si>
    <t>Human Health Criteria
Consumption of Organism Only
∆ (EPA-CTR)</t>
  </si>
  <si>
    <t>Human Health Criteria
Consumption of Organism Only
% Difference</t>
  </si>
  <si>
    <t>EPA's 304(a) Aquatic Life Criteria
Freshwater Maximum (Acute) 
(µg/L)</t>
  </si>
  <si>
    <t>CTR Aquatic Life Criteria
Freshwater Maximum (Acute)
(µg/L)</t>
  </si>
  <si>
    <t>Aquatic Life Criteria
Freshwater Maximum (Acute)
∆ (EPA-CTR)</t>
  </si>
  <si>
    <t>Aquatic Life Criteria
Freshwater Maximum (Acute)
% Difference</t>
  </si>
  <si>
    <t>EPA's 304(a) Aquatic Life Criteria
Freshwater Continuous (Chronic)
(µg/L)</t>
  </si>
  <si>
    <t>CTR Aquatic Life Criteria
Freshwater Continuous (Chronic)
(µg/L)</t>
  </si>
  <si>
    <t>Aquatic Life Crtieria
Freshwater Continuous (Chronic)
∆ (EPA-CTR)</t>
  </si>
  <si>
    <t>Aquatic Life Crtieria
Freshwater Continuous (Chronic)
% Difference</t>
  </si>
  <si>
    <t>EPA's 304(a) Aquatic Life Criteria
Saltwater Maximum (Acute)
(µg/L)</t>
  </si>
  <si>
    <t>CTR Aquatic Life Criteria
Saltwater Maximum (Acute)
(µg/L)</t>
  </si>
  <si>
    <t>Aquatic Life Criteria
Saltwater Maximum (Acute)
∆ (EPA-CTR)</t>
  </si>
  <si>
    <t>Aquatic Life Criteria
Saltwater Maximum (Acute)
% Difference</t>
  </si>
  <si>
    <t>EPA's 304(a) Aquatic Life Criteria
Saltwater Continuous (Chronic)
(µg/L)</t>
  </si>
  <si>
    <t>CTR Aquatic Life Criteria
Saltwater Continuous (Chronic)
(µg/L)</t>
  </si>
  <si>
    <t>Aquatic Life Criteria
Saltwater Continuous (Chronic)
∆ (EPA-CTR)</t>
  </si>
  <si>
    <t>Aquatic Life Criteria
Saltwater Continuous (Chronic)
% Difference</t>
  </si>
  <si>
    <t>1,1,1-Trichloroethane (P)</t>
  </si>
  <si>
    <t>No Criterion</t>
  </si>
  <si>
    <t>1,1,2,2-Tetrachloroethane (P)</t>
  </si>
  <si>
    <t>1,1,2-Trichloroethane (P)</t>
  </si>
  <si>
    <t>1,1-Dichloroethane</t>
  </si>
  <si>
    <t>1,1-Dichloroethylene (P)</t>
  </si>
  <si>
    <t>1,2,4,5-Tetrachlorobenzene (P)</t>
  </si>
  <si>
    <t>Intentionally Blank</t>
  </si>
  <si>
    <t>1,2,4-Trichlorobenzene (P)</t>
  </si>
  <si>
    <t>1,2-Dichlorobenzene (P)</t>
  </si>
  <si>
    <t>1,2-Dichloroethane (P)</t>
  </si>
  <si>
    <t>1,2-Dichloropropane (P)</t>
  </si>
  <si>
    <t>1,2-Diphenylhydrazine (P)</t>
  </si>
  <si>
    <t>1,3-Dichlorobenzene (P)</t>
  </si>
  <si>
    <t>1,3-Dichloropropene (P)</t>
  </si>
  <si>
    <t>1,3-Dichloropropylene</t>
  </si>
  <si>
    <t>1,4-Dichlorobenzene (P)</t>
  </si>
  <si>
    <t>2,3,7,8-TCDD (Dioxin) (P)</t>
  </si>
  <si>
    <t>2,4,5-Trichlorophenol (P)</t>
  </si>
  <si>
    <t>2,4,6-Trichlorophenol (P)</t>
  </si>
  <si>
    <t>2,4-Dichlorophenol (P)</t>
  </si>
  <si>
    <t>2,4-Dimethylphenol (P)</t>
  </si>
  <si>
    <t>2,4-Dinitrophenol (P)</t>
  </si>
  <si>
    <t>2,4-Dinitrotoluene (P)</t>
  </si>
  <si>
    <t>2,6-Dinitrotoluene</t>
  </si>
  <si>
    <t>2-Chloroethylvinyl Ether</t>
  </si>
  <si>
    <t>2-Chloronaphthalene (P)</t>
  </si>
  <si>
    <t>2-Chlorophenol (P)</t>
  </si>
  <si>
    <t>2-Methyl-4,6-Dinitrophenol (P)</t>
  </si>
  <si>
    <t>2-Nitrophenol</t>
  </si>
  <si>
    <t>3,3'-Dichlorobenzidine (P)</t>
  </si>
  <si>
    <t>3-Methyl-4-Chlorophenol (P)</t>
  </si>
  <si>
    <t>4,4'-DDD</t>
  </si>
  <si>
    <t>4,4'-DDE</t>
  </si>
  <si>
    <t>4,4'DDT/p,p′-Dichlorodiphenyltrichloroethane (DDT) (P)</t>
  </si>
  <si>
    <t>4-Bromophenyl Phenyl Ether</t>
  </si>
  <si>
    <t>4-Chlorophenyl Phenyl Ether</t>
  </si>
  <si>
    <t>4-Nitrophenol</t>
  </si>
  <si>
    <t>Acenaphthene (P)</t>
  </si>
  <si>
    <t>Acenaphthylene</t>
  </si>
  <si>
    <t>Acrolein (P)</t>
  </si>
  <si>
    <t>Acrylonitrile (P)</t>
  </si>
  <si>
    <t>Aesthetic Qualities</t>
  </si>
  <si>
    <t>Aldrin (P)</t>
  </si>
  <si>
    <t>Alkalinity</t>
  </si>
  <si>
    <t>Alpha-BHC</t>
  </si>
  <si>
    <t>Alpha-endosulfan (P)</t>
  </si>
  <si>
    <t>Alpha-hexachlorocyclohexane (HCH) (P)</t>
  </si>
  <si>
    <t>Aluminum</t>
  </si>
  <si>
    <t>200-20000</t>
  </si>
  <si>
    <t>Ammonia</t>
  </si>
  <si>
    <t>Anthracene (P)</t>
  </si>
  <si>
    <t>Antimony (P)</t>
  </si>
  <si>
    <t>Arsenic (P)</t>
  </si>
  <si>
    <t>36-2000</t>
  </si>
  <si>
    <t>Asbestos (P)</t>
  </si>
  <si>
    <t>[7MFL]</t>
  </si>
  <si>
    <t>[7 million fibers/L]</t>
  </si>
  <si>
    <t>Atrazine</t>
  </si>
  <si>
    <t>Barium</t>
  </si>
  <si>
    <t>Benzene (P)</t>
  </si>
  <si>
    <t>0.58-2.1</t>
  </si>
  <si>
    <t>16-58</t>
  </si>
  <si>
    <t>Benzidine (P)</t>
  </si>
  <si>
    <t>Benzo[a]anthracene (P)</t>
  </si>
  <si>
    <t>Benzo[a]pyrene (P)</t>
  </si>
  <si>
    <t>Benzo[b]fluoranthene (P)</t>
  </si>
  <si>
    <t>Benzo[ghi]Perylene</t>
  </si>
  <si>
    <t>Benzo[k]fluoranthene (P)</t>
  </si>
  <si>
    <t>Beryllium (P)</t>
  </si>
  <si>
    <t>4-1000</t>
  </si>
  <si>
    <t>Beta-BHC</t>
  </si>
  <si>
    <t>Beta-Endosulfan (P)</t>
  </si>
  <si>
    <t>Beta-Hexachlorocyclohexane (HCH) (P)</t>
  </si>
  <si>
    <t>Bis(2-Chloro-1-methylethyl) Ether (P)</t>
  </si>
  <si>
    <t>Bis(2-Chloroethoxy)Methane</t>
  </si>
  <si>
    <t>Bis(2-Chloroethyl) Ether (P)</t>
  </si>
  <si>
    <t>Bis(2-Chloroisopropyl)Ether</t>
  </si>
  <si>
    <t>Bis(2-Ethylhexyl) Phthalate (P)</t>
  </si>
  <si>
    <t>Bis(Chloromethyl) Ether</t>
  </si>
  <si>
    <t>Boron</t>
  </si>
  <si>
    <t>0.0-5000</t>
  </si>
  <si>
    <t>Bromoform (P)</t>
  </si>
  <si>
    <t>Butylbenzyl Phthalate (P)</t>
  </si>
  <si>
    <t>Cadmium (P)</t>
  </si>
  <si>
    <t>0.2-500</t>
  </si>
  <si>
    <t>Carbaryl</t>
  </si>
  <si>
    <t>Carbon Tetrachloride (P)</t>
  </si>
  <si>
    <t>Chlordane (P)</t>
  </si>
  <si>
    <t>Chloride</t>
  </si>
  <si>
    <t>106000-355000</t>
  </si>
  <si>
    <t>Chlorine</t>
  </si>
  <si>
    <t>10000-270000</t>
  </si>
  <si>
    <t>Chlorobenzene (P)</t>
  </si>
  <si>
    <t>Chlorodibromomethane (P)</t>
  </si>
  <si>
    <t>Chloroethane</t>
  </si>
  <si>
    <t>Chlorophenoxy Herbicide (2,4,5-TP) [Silvex]</t>
  </si>
  <si>
    <t>Chlorophenoxy Herbicide (2,4-D)</t>
  </si>
  <si>
    <t>Chlororform (P)</t>
  </si>
  <si>
    <t>[Reserved]</t>
  </si>
  <si>
    <t>Chlorpyrifos</t>
  </si>
  <si>
    <t>Chromium (III) (P)</t>
  </si>
  <si>
    <t>Chromium (VI) (P)</t>
  </si>
  <si>
    <t>11-1100</t>
  </si>
  <si>
    <t>Chrysene (P)</t>
  </si>
  <si>
    <t>Color</t>
  </si>
  <si>
    <t>Copper (P)</t>
  </si>
  <si>
    <t>6-500</t>
  </si>
  <si>
    <t>Cyanide (P)</t>
  </si>
  <si>
    <t>2.9-150</t>
  </si>
  <si>
    <t>Cylindrospermopsin</t>
  </si>
  <si>
    <t>Delta-BHC</t>
  </si>
  <si>
    <t>Dementon</t>
  </si>
  <si>
    <t>Diazinon</t>
  </si>
  <si>
    <t>Dibenzo(a,h)anthracene (P)</t>
  </si>
  <si>
    <t>Dichlorobromomethane (P)</t>
  </si>
  <si>
    <t>Dieldrin (P)</t>
  </si>
  <si>
    <t>Diethyl Phthalate (P)</t>
  </si>
  <si>
    <t>Dimethyl Phthalate (P)</t>
  </si>
  <si>
    <t>Di-n-Butyl Phthalate (P)</t>
  </si>
  <si>
    <t>Dinitrophenols</t>
  </si>
  <si>
    <t>Di-n-Octyl Phthalate</t>
  </si>
  <si>
    <t>Endosulfan Sulfate (P)</t>
  </si>
  <si>
    <t>Endrin (P)</t>
  </si>
  <si>
    <t>Endrin Aldehyde (P)</t>
  </si>
  <si>
    <t>Ethylbenzene (P)</t>
  </si>
  <si>
    <t>Fluoranthene (P)</t>
  </si>
  <si>
    <t>Fluorene (P)</t>
  </si>
  <si>
    <t>Gamma-Hexachlorocyclohexane/Gamma-BHC  (HCH) [Lindane] (P)</t>
  </si>
  <si>
    <t>Gases, Total Dissolved</t>
  </si>
  <si>
    <t>Guthion</t>
  </si>
  <si>
    <t>Hardness</t>
  </si>
  <si>
    <t>25000-400000</t>
  </si>
  <si>
    <t>Helptachlor Epoxide (P)</t>
  </si>
  <si>
    <t>Heptachlor (P)</t>
  </si>
  <si>
    <t>Hexachlorobenzene (P)</t>
  </si>
  <si>
    <t>Hexachlorobutadiene (P)</t>
  </si>
  <si>
    <t>Hexachlorocyclohexane (HCH) -Technical</t>
  </si>
  <si>
    <t>Hexachlorocyclopentadiene (P)</t>
  </si>
  <si>
    <t>Hexachloroethane (P)</t>
  </si>
  <si>
    <t>Indeno(1,2,3-cd)pyrene (P)</t>
  </si>
  <si>
    <t>Iron</t>
  </si>
  <si>
    <t>300-20000</t>
  </si>
  <si>
    <t>Isophorone (P)</t>
  </si>
  <si>
    <t>Lead (P)</t>
  </si>
  <si>
    <t>2.5-10000</t>
  </si>
  <si>
    <t>Malathion</t>
  </si>
  <si>
    <t>Manganese</t>
  </si>
  <si>
    <t>50-10000</t>
  </si>
  <si>
    <t>Mercury (P)</t>
  </si>
  <si>
    <t>.025-10</t>
  </si>
  <si>
    <t>Methoxychlor</t>
  </si>
  <si>
    <t>Methyl Bromide (P)</t>
  </si>
  <si>
    <t>Methyl Chloride</t>
  </si>
  <si>
    <t>Methyl Tertiary-Butyl Ether (MTBE)</t>
  </si>
  <si>
    <t>5-130</t>
  </si>
  <si>
    <t>Methylene Chloride (P)</t>
  </si>
  <si>
    <t>Methylmercury (P)</t>
  </si>
  <si>
    <t>[0.3mg/kg]</t>
  </si>
  <si>
    <t>Microcystins</t>
  </si>
  <si>
    <t>Mirex</t>
  </si>
  <si>
    <t>Naphthalene</t>
  </si>
  <si>
    <t>Nickel (P)</t>
  </si>
  <si>
    <t>2-470</t>
  </si>
  <si>
    <t>Nitrates</t>
  </si>
  <si>
    <t>10000-45000</t>
  </si>
  <si>
    <t>Nitrobenzene (P)</t>
  </si>
  <si>
    <t>Nitrosamines</t>
  </si>
  <si>
    <t>Nitrosodibutylamine</t>
  </si>
  <si>
    <t>Nitrosodiethylamine</t>
  </si>
  <si>
    <t>Nitrosopyrrolidine</t>
  </si>
  <si>
    <t>N-Nitrosodimethylamine (P)</t>
  </si>
  <si>
    <t>N-Nitrosodi-n-Propylamine (P)</t>
  </si>
  <si>
    <t>N-Nitrosodiphenylamine (P)</t>
  </si>
  <si>
    <t>Nonylphenol</t>
  </si>
  <si>
    <t>Nutrients</t>
  </si>
  <si>
    <t>Oil and Grease</t>
  </si>
  <si>
    <t>Oxygen, Dissolved Freshwater Oxygen, Dissolved Saltwater Oxygen</t>
  </si>
  <si>
    <t>p,p′-Dichlorodiphenyldichloroethane (DDD) (P)</t>
  </si>
  <si>
    <t>p,p′-Dichlorodiphenyldichloroethylene (DDE) (P)</t>
  </si>
  <si>
    <t>Parathion</t>
  </si>
  <si>
    <t>Pathogen and Pathogen Indicators</t>
  </si>
  <si>
    <t>Pentachlorobenzene</t>
  </si>
  <si>
    <t>Pentachlorophenol (P)</t>
  </si>
  <si>
    <t>Perfluorooctane Sulfonate (PFOS) IN DRAFT</t>
  </si>
  <si>
    <t>Perfluorooctanoic Acid (PFOA) IN DRAFT</t>
  </si>
  <si>
    <t>pH</t>
  </si>
  <si>
    <t>[4-9.0]</t>
  </si>
  <si>
    <t>[5-9]</t>
  </si>
  <si>
    <t>6.5-9</t>
  </si>
  <si>
    <t>6.5-8.5</t>
  </si>
  <si>
    <t>Phenanthrene</t>
  </si>
  <si>
    <t>Phenol (P)</t>
  </si>
  <si>
    <t>1-100</t>
  </si>
  <si>
    <t>Phosphorus Elemental</t>
  </si>
  <si>
    <t>Polychlorinated Biphenyls (PCBs) (P)</t>
  </si>
  <si>
    <t>.003-.3</t>
  </si>
  <si>
    <t>Pyrene (P)</t>
  </si>
  <si>
    <t>Selenium (P)</t>
  </si>
  <si>
    <t>20-50</t>
  </si>
  <si>
    <t>p</t>
  </si>
  <si>
    <t>Silver (P)</t>
  </si>
  <si>
    <t>1.9-100</t>
  </si>
  <si>
    <t>Solids Dissolved and Salinity</t>
  </si>
  <si>
    <t>Solids Suspended and Turbidity</t>
  </si>
  <si>
    <t>Sulfide-Hydrogen Sulfide</t>
  </si>
  <si>
    <t>Tainting Substances</t>
  </si>
  <si>
    <t>Temperature</t>
  </si>
  <si>
    <t>[56-60°F]</t>
  </si>
  <si>
    <t>Tetrachloroethylene (P)</t>
  </si>
  <si>
    <t>Thallium (P)</t>
  </si>
  <si>
    <t>Toluene (P)</t>
  </si>
  <si>
    <t>Toxaphene (P)</t>
  </si>
  <si>
    <t>Trans-1,2-Dichloroethylene (P)</t>
  </si>
  <si>
    <t>Tributyltin (TBT)</t>
  </si>
  <si>
    <t>Trichloroethylene (P)</t>
  </si>
  <si>
    <t>Vinyl Chloride (P)</t>
  </si>
  <si>
    <t>Zinc (P)</t>
  </si>
  <si>
    <t>4-25000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</si>
</sst>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name val="Calibri"/>
      <family val="2"/>
      <scheme val="minor"/>
    </font>
    <font>
      <sz val="11"/>
      <color rgb="FF1B1B1B"/>
      <name val="Calibri"/>
      <family val="2"/>
      <scheme val="minor"/>
    </font>
    <font>
      <sz val="11"/>
      <color rgb="FF202124"/>
      <name val="Calibri"/>
      <family val="2"/>
      <scheme val="minor"/>
    </font>
    <font>
      <sz val="11"/>
      <color theme="1"/>
      <name val="Calibri"/>
      <family val="2"/>
      <charset val="1"/>
    </font>
    <font>
      <sz val="11"/>
      <color rgb="FF000000"/>
      <name val="Calibri"/>
      <family val="2"/>
    </font>
    <font>
      <sz val="8"/>
      <name val="Calibri"/>
      <family val="2"/>
      <scheme val="minor"/>
    </font>
    <font>
      <b/>
      <sz val="11"/>
      <color rgb="FF000000"/>
      <name val="Calibri"/>
      <scheme val="minor"/>
    </font>
    <font>
      <sz val="11"/>
      <color rgb="FF000000"/>
      <name val="Calibri"/>
      <scheme val="minor"/>
    </font>
    <font>
      <sz val="11"/>
      <color rgb="FF000000"/>
      <name val="Calibri"/>
      <family val="2"/>
      <scheme val="minor"/>
    </font>
    <font>
      <b/>
      <sz val="12"/>
      <color theme="1"/>
      <name val="Calibri"/>
      <family val="2"/>
      <scheme val="minor"/>
    </font>
    <font>
      <b/>
      <sz val="11"/>
      <color rgb="FF000000"/>
      <name val="Calibri"/>
      <family val="2"/>
      <scheme val="minor"/>
    </font>
    <font>
      <sz val="11"/>
      <color rgb="FF000000"/>
      <name val="Calibri"/>
    </font>
    <font>
      <b/>
      <u/>
      <sz val="11"/>
      <color rgb="FF000000"/>
      <name val="Calibri"/>
    </font>
  </fonts>
  <fills count="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0" fillId="0" borderId="0" xfId="0" applyAlignment="1">
      <alignment horizontal="left"/>
    </xf>
    <xf numFmtId="0" fontId="0" fillId="0" borderId="0" xfId="0" applyAlignment="1">
      <alignment horizontal="left" wrapText="1"/>
    </xf>
    <xf numFmtId="0" fontId="0" fillId="0" borderId="1" xfId="0" applyBorder="1" applyAlignment="1">
      <alignment horizontal="left"/>
    </xf>
    <xf numFmtId="0" fontId="0" fillId="0" borderId="2" xfId="0" applyBorder="1" applyAlignment="1">
      <alignment horizontal="left"/>
    </xf>
    <xf numFmtId="0" fontId="0" fillId="0" borderId="0" xfId="0" applyAlignment="1">
      <alignment wrapText="1"/>
    </xf>
    <xf numFmtId="0" fontId="4" fillId="0" borderId="1" xfId="0" applyFont="1" applyBorder="1" applyAlignment="1">
      <alignment horizontal="left"/>
    </xf>
    <xf numFmtId="0" fontId="0" fillId="0" borderId="8" xfId="0"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0" fillId="0" borderId="0" xfId="0" applyAlignment="1">
      <alignment horizontal="left" vertical="center" wrapText="1"/>
    </xf>
    <xf numFmtId="0" fontId="5" fillId="4" borderId="11" xfId="0" applyFont="1" applyFill="1" applyBorder="1" applyAlignment="1">
      <alignment horizontal="left" vertical="top" wrapText="1"/>
    </xf>
    <xf numFmtId="0" fontId="5" fillId="4" borderId="10" xfId="0" applyFont="1" applyFill="1" applyBorder="1" applyAlignment="1">
      <alignment horizontal="left" vertical="top"/>
    </xf>
    <xf numFmtId="0" fontId="5" fillId="4" borderId="12" xfId="0" applyFont="1" applyFill="1" applyBorder="1" applyAlignment="1">
      <alignment horizontal="left" vertical="top"/>
    </xf>
    <xf numFmtId="0" fontId="5" fillId="4" borderId="13" xfId="0" applyFont="1" applyFill="1" applyBorder="1" applyAlignment="1">
      <alignment horizontal="left" vertical="top" wrapText="1"/>
    </xf>
    <xf numFmtId="0" fontId="0" fillId="5" borderId="1" xfId="0" applyFill="1" applyBorder="1" applyAlignment="1">
      <alignment horizontal="left"/>
    </xf>
    <xf numFmtId="0" fontId="0" fillId="5" borderId="0" xfId="0" applyFill="1"/>
    <xf numFmtId="0" fontId="0" fillId="5" borderId="0" xfId="0" applyFill="1" applyAlignment="1">
      <alignment horizontal="left" wrapText="1"/>
    </xf>
    <xf numFmtId="0" fontId="0" fillId="5" borderId="0" xfId="0" applyFill="1" applyAlignment="1">
      <alignment horizontal="left"/>
    </xf>
    <xf numFmtId="0" fontId="0" fillId="0" borderId="1" xfId="0" applyBorder="1" applyAlignment="1">
      <alignment horizontal="center" vertical="center" textRotation="45"/>
    </xf>
    <xf numFmtId="0" fontId="6" fillId="5" borderId="1" xfId="0" applyFont="1" applyFill="1" applyBorder="1" applyAlignment="1">
      <alignment horizontal="center" vertical="center" textRotation="45" wrapText="1"/>
    </xf>
    <xf numFmtId="0" fontId="0" fillId="2" borderId="1" xfId="0" applyFill="1" applyBorder="1" applyAlignment="1">
      <alignment horizontal="center" vertical="center" textRotation="45" wrapText="1"/>
    </xf>
    <xf numFmtId="0" fontId="4" fillId="2" borderId="1" xfId="0" applyFont="1" applyFill="1" applyBorder="1" applyAlignment="1">
      <alignment horizontal="center" vertical="center" textRotation="45" wrapText="1"/>
    </xf>
    <xf numFmtId="0" fontId="4" fillId="3" borderId="1" xfId="0" applyFont="1" applyFill="1" applyBorder="1" applyAlignment="1">
      <alignment horizontal="center" vertical="center" textRotation="45" wrapText="1"/>
    </xf>
    <xf numFmtId="0" fontId="0" fillId="3" borderId="1" xfId="0" applyFill="1" applyBorder="1" applyAlignment="1">
      <alignment horizontal="center" vertical="center" textRotation="45" wrapText="1"/>
    </xf>
    <xf numFmtId="0" fontId="0" fillId="0" borderId="0" xfId="0" applyAlignment="1">
      <alignment horizontal="center" vertical="center" textRotation="45"/>
    </xf>
    <xf numFmtId="0" fontId="0" fillId="2" borderId="0" xfId="0" applyFill="1" applyAlignment="1">
      <alignment horizontal="left"/>
    </xf>
    <xf numFmtId="0" fontId="0" fillId="2" borderId="2" xfId="0" applyFill="1" applyBorder="1" applyAlignment="1">
      <alignment horizontal="left"/>
    </xf>
    <xf numFmtId="0" fontId="0" fillId="2" borderId="7" xfId="0"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11" fontId="0" fillId="2" borderId="1" xfId="0" applyNumberFormat="1" applyFill="1" applyBorder="1" applyAlignment="1">
      <alignment horizontal="left"/>
    </xf>
    <xf numFmtId="0" fontId="3" fillId="2" borderId="1" xfId="0" applyFont="1" applyFill="1" applyBorder="1" applyAlignment="1">
      <alignment horizontal="left"/>
    </xf>
    <xf numFmtId="0" fontId="2" fillId="2" borderId="1" xfId="0" applyFont="1" applyFill="1" applyBorder="1" applyAlignment="1">
      <alignment horizontal="left"/>
    </xf>
    <xf numFmtId="0" fontId="2" fillId="2" borderId="3" xfId="0" applyFont="1" applyFill="1" applyBorder="1" applyAlignment="1">
      <alignment horizontal="left"/>
    </xf>
    <xf numFmtId="0" fontId="0" fillId="2" borderId="8" xfId="0" applyFill="1" applyBorder="1" applyAlignment="1">
      <alignment horizontal="left"/>
    </xf>
    <xf numFmtId="0" fontId="0" fillId="2" borderId="6" xfId="0" applyFill="1" applyBorder="1" applyAlignment="1">
      <alignment horizontal="left"/>
    </xf>
    <xf numFmtId="0" fontId="0" fillId="2" borderId="9" xfId="0" applyFill="1" applyBorder="1" applyAlignment="1">
      <alignment horizontal="left"/>
    </xf>
    <xf numFmtId="0" fontId="0" fillId="2" borderId="0" xfId="0" applyFill="1" applyAlignment="1">
      <alignment horizontal="left" wrapText="1"/>
    </xf>
    <xf numFmtId="0" fontId="0" fillId="3" borderId="0" xfId="0" applyFill="1" applyAlignment="1">
      <alignment horizontal="left"/>
    </xf>
    <xf numFmtId="0" fontId="0" fillId="3" borderId="0" xfId="0" applyFill="1" applyAlignment="1">
      <alignment horizontal="left" wrapText="1"/>
    </xf>
    <xf numFmtId="0" fontId="0" fillId="3" borderId="5" xfId="0" applyFill="1" applyBorder="1" applyAlignment="1">
      <alignment horizontal="left"/>
    </xf>
    <xf numFmtId="0" fontId="0" fillId="3" borderId="7" xfId="0" applyFill="1" applyBorder="1" applyAlignment="1">
      <alignment horizontal="left"/>
    </xf>
    <xf numFmtId="0" fontId="0" fillId="3" borderId="5" xfId="0" applyFill="1" applyBorder="1" applyAlignment="1">
      <alignment horizontal="left" wrapText="1"/>
    </xf>
    <xf numFmtId="0" fontId="0" fillId="3" borderId="4" xfId="0" applyFill="1" applyBorder="1" applyAlignment="1">
      <alignment horizontal="left"/>
    </xf>
    <xf numFmtId="0" fontId="0" fillId="3" borderId="4" xfId="0" applyFill="1" applyBorder="1" applyAlignment="1">
      <alignment horizontal="left" wrapText="1"/>
    </xf>
    <xf numFmtId="0" fontId="0" fillId="3" borderId="3" xfId="0" applyFill="1" applyBorder="1" applyAlignment="1">
      <alignment horizontal="left"/>
    </xf>
    <xf numFmtId="11" fontId="0" fillId="3" borderId="4" xfId="0" applyNumberFormat="1" applyFill="1" applyBorder="1" applyAlignment="1">
      <alignment horizontal="left"/>
    </xf>
    <xf numFmtId="3" fontId="0" fillId="3" borderId="4" xfId="0" applyNumberFormat="1" applyFill="1" applyBorder="1" applyAlignment="1">
      <alignment horizontal="left"/>
    </xf>
    <xf numFmtId="0" fontId="0" fillId="3" borderId="9" xfId="0" applyFill="1" applyBorder="1" applyAlignment="1">
      <alignment horizontal="left"/>
    </xf>
    <xf numFmtId="0" fontId="0" fillId="3" borderId="9" xfId="0" applyFill="1" applyBorder="1" applyAlignment="1">
      <alignment horizontal="left" wrapText="1"/>
    </xf>
    <xf numFmtId="0" fontId="0" fillId="3" borderId="1" xfId="0" applyFill="1" applyBorder="1" applyAlignment="1">
      <alignment horizontal="left"/>
    </xf>
    <xf numFmtId="0" fontId="0" fillId="3" borderId="1" xfId="0" applyFill="1" applyBorder="1" applyAlignment="1">
      <alignment horizontal="left" wrapText="1"/>
    </xf>
    <xf numFmtId="0" fontId="0" fillId="3" borderId="2" xfId="0" applyFill="1" applyBorder="1" applyAlignment="1">
      <alignment horizontal="left"/>
    </xf>
    <xf numFmtId="0" fontId="0" fillId="3" borderId="8" xfId="0" applyFill="1" applyBorder="1" applyAlignment="1">
      <alignment horizontal="left"/>
    </xf>
    <xf numFmtId="0" fontId="0" fillId="2" borderId="2" xfId="0" applyFill="1" applyBorder="1" applyAlignment="1">
      <alignment horizontal="left" wrapText="1"/>
    </xf>
    <xf numFmtId="0" fontId="0" fillId="2" borderId="1" xfId="0" applyFill="1" applyBorder="1" applyAlignment="1">
      <alignment horizontal="left" wrapText="1"/>
    </xf>
    <xf numFmtId="0" fontId="0" fillId="2" borderId="8" xfId="0" applyFill="1" applyBorder="1" applyAlignment="1">
      <alignment horizontal="left" wrapText="1"/>
    </xf>
    <xf numFmtId="0" fontId="11" fillId="0" borderId="0" xfId="0" applyFont="1" applyAlignment="1">
      <alignment horizontal="left" vertical="top"/>
    </xf>
    <xf numFmtId="0" fontId="0" fillId="0" borderId="0" xfId="0" applyAlignment="1">
      <alignment horizontal="left" vertical="top" wrapText="1"/>
    </xf>
    <xf numFmtId="0" fontId="13" fillId="4" borderId="11" xfId="0" applyFont="1" applyFill="1" applyBorder="1" applyAlignment="1">
      <alignment horizontal="left" vertical="top" wrapText="1"/>
    </xf>
    <xf numFmtId="0" fontId="1" fillId="4" borderId="14" xfId="0" applyFont="1" applyFill="1" applyBorder="1" applyAlignment="1">
      <alignment horizontal="left" vertical="top"/>
    </xf>
    <xf numFmtId="0" fontId="1" fillId="4" borderId="15" xfId="0" applyFont="1" applyFill="1" applyBorder="1" applyAlignment="1">
      <alignment horizontal="left" vertical="top"/>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30">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theme="9" tint="0.5999938962981048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fill>
        <patternFill patternType="none">
          <fgColor indexed="64"/>
          <bgColor theme="9" tint="0.59999389629810485"/>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theme="9" tint="0.5999938962981048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fill>
        <patternFill patternType="none">
          <fgColor indexed="64"/>
          <bgColor theme="8" tint="0.5999938962981048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theme="8"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theme="7"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fill>
        <patternFill patternType="none">
          <fgColor indexed="64"/>
          <bgColor auto="1"/>
        </patternFill>
      </fill>
      <alignment horizontal="left" vertical="bottom" textRotation="0" wrapText="0" indent="0" justifyLastLine="0" shrinkToFit="0" readingOrder="0"/>
    </dxf>
    <dxf>
      <border>
        <bottom style="thin">
          <color indexed="64"/>
        </bottom>
      </border>
    </dxf>
    <dxf>
      <fill>
        <patternFill patternType="none">
          <fgColor indexed="64"/>
          <bgColor auto="1"/>
        </patternFill>
      </fill>
      <alignment horizontal="center" vertical="center" textRotation="45"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642DA9-A235-46B6-BE80-392564383F13}" name="Comparison_Table" displayName="Comparison_Table" ref="A2:Z184" totalsRowShown="0" headerRowDxfId="29" dataDxfId="27" headerRowBorderDxfId="28" tableBorderDxfId="26">
  <autoFilter ref="A2:Z184" xr:uid="{2E642DA9-A235-46B6-BE80-392564383F13}"/>
  <sortState xmlns:xlrd2="http://schemas.microsoft.com/office/spreadsheetml/2017/richdata2" ref="A3:Z184">
    <sortCondition ref="A2:A184"/>
  </sortState>
  <tableColumns count="26">
    <tableColumn id="1" xr3:uid="{5A40A0CE-CFC1-4C83-88A7-A369568BD2A9}" name="Pollutant" dataDxfId="25"/>
    <tableColumn id="3" xr3:uid="{6E5E4D37-D193-400A-A609-74244DF37D93}" name="Examples of Objectives _x000a_in Water Quality Control Plans _x000a_(µg/L)" dataDxfId="24"/>
    <tableColumn id="4" xr3:uid="{01AB676F-095A-479B-9D83-4A4E587D87A6}" name="EPA's 304(a) Human Health Criteria_x000a_Consumption Water + Organism_x000a_(µg/L)" dataDxfId="23"/>
    <tableColumn id="5" xr3:uid="{6FFC0CDD-16EA-431B-9665-955A4AC23F82}" name="CTR Human Health Criteria_x000a_Consumption of Water + Organism_x000a_(µg/L)" dataDxfId="22"/>
    <tableColumn id="7" xr3:uid="{796BC688-BFE8-4E4C-B37F-94F38FF82453}" name="Human Health Criteria _x000a_Consumption of Water + Organism_x000a_∆ (EPA-CTR)" dataDxfId="21">
      <calculatedColumnFormula>IFERROR((C3-D3),"N/A")</calculatedColumnFormula>
    </tableColumn>
    <tableColumn id="8" xr3:uid="{7F736F40-C587-4907-88AB-7554C6B1F07B}" name="Human Health Criteria _x000a_Consumption of Water + Organism_x000a_% Difference" dataDxfId="20">
      <calculatedColumnFormula>IFERROR((E3/D3)*(100),"N/A")</calculatedColumnFormula>
    </tableColumn>
    <tableColumn id="41" xr3:uid="{0DEA661E-B590-47C6-9296-D9189B50D7CF}" name="EPA's 304(a) Human Health Criteria_x000a_Consumption of Organism Only _x000a_(µg/L)" dataDxfId="19"/>
    <tableColumn id="40" xr3:uid="{74D3A5EE-8A72-4F98-9024-DF2E31EDBAC3}" name="CTR Human Health Criteria_x000a_Consumption of Organism Only _x000a_(µg/L)" dataDxfId="18"/>
    <tableColumn id="43" xr3:uid="{0FB44E6F-51EE-4B8B-A0EB-06A3533B8897}" name="Human Health Criteria_x000a_Consumption of Organism Only_x000a_∆ (EPA-CTR)" dataDxfId="17">
      <calculatedColumnFormula>IFERROR((G3-H3),"N/A")</calculatedColumnFormula>
    </tableColumn>
    <tableColumn id="42" xr3:uid="{9EEC2503-CAA9-4762-B256-E297CD978D02}" name="Human Health Criteria_x000a_Consumption of Organism Only_x000a_% Difference" dataDxfId="16">
      <calculatedColumnFormula>IFERROR((I3/H3)*(100),"N/A")</calculatedColumnFormula>
    </tableColumn>
    <tableColumn id="14" xr3:uid="{E84EEF33-B089-49B0-A7D4-CE3D83302F58}" name="EPA's 304(a) Aquatic Life Criteria_x000a_Freshwater Maximum (Acute) _x000a_(µg/L)" dataDxfId="15"/>
    <tableColumn id="15" xr3:uid="{2D228D46-F8B6-4D5B-ADB0-90BD11775858}" name="CTR Aquatic Life Criteria_x000a_Freshwater Maximum (Acute)_x000a_(µg/L)" dataDxfId="14"/>
    <tableColumn id="16" xr3:uid="{E67D0D8B-54E5-409A-9EF7-8F6893D25FF0}" name="Aquatic Life Criteria_x000a_Freshwater Maximum (Acute)_x000a_∆ (EPA-CTR)" dataDxfId="13">
      <calculatedColumnFormula>IFERROR((K3-L3),"N/A")</calculatedColumnFormula>
    </tableColumn>
    <tableColumn id="17" xr3:uid="{0EA0D8C4-A422-4A44-9F2E-959709857931}" name="Aquatic Life Criteria_x000a_Freshwater Maximum (Acute)_x000a_% Difference" dataDxfId="12">
      <calculatedColumnFormula>IFERROR((M3/L3)*100,"N/A")</calculatedColumnFormula>
    </tableColumn>
    <tableColumn id="18" xr3:uid="{91C9C476-F62B-4E86-A3E0-64B6DDCF663C}" name="EPA's 304(a) Aquatic Life Criteria_x000a_Freshwater Continuous (Chronic)_x000a_(µg/L)" dataDxfId="11"/>
    <tableColumn id="19" xr3:uid="{21777474-4FF8-4F67-8C13-0F8F99EE8681}" name="CTR Aquatic Life Criteria_x000a_Freshwater Continuous (Chronic)_x000a_(µg/L)" dataDxfId="10"/>
    <tableColumn id="20" xr3:uid="{055A8891-1DAD-44FA-8927-53EC139F49CE}" name="Aquatic Life Crtieria_x000a_Freshwater Continuous (Chronic)_x000a_∆ (EPA-CTR)" dataDxfId="9">
      <calculatedColumnFormula>IFERROR((O3-P3),"N/A")</calculatedColumnFormula>
    </tableColumn>
    <tableColumn id="21" xr3:uid="{E809C080-F6F1-426D-A685-AF6E61E3F16A}" name="Aquatic Life Crtieria_x000a_Freshwater Continuous (Chronic)_x000a_% Difference" dataDxfId="8">
      <calculatedColumnFormula>IFERROR((Q3/P3)*100,"N/A")</calculatedColumnFormula>
    </tableColumn>
    <tableColumn id="22" xr3:uid="{C3B99256-1990-426A-AB7C-206FA876CD8E}" name="EPA's 304(a) Aquatic Life Criteria_x000a_Saltwater Maximum (Acute)_x000a_(µg/L)" dataDxfId="7"/>
    <tableColumn id="23" xr3:uid="{DC210129-8FD5-4744-BD85-39B699E8B609}" name="CTR Aquatic Life Criteria_x000a_Saltwater Maximum (Acute)_x000a_(µg/L)" dataDxfId="6"/>
    <tableColumn id="24" xr3:uid="{B1F304C2-9F7A-404C-A3DC-E33C3004D8AB}" name="Aquatic Life Criteria_x000a_Saltwater Maximum (Acute)_x000a_∆ (EPA-CTR)" dataDxfId="5">
      <calculatedColumnFormula>IFERROR((S3-T3),"N/A")</calculatedColumnFormula>
    </tableColumn>
    <tableColumn id="25" xr3:uid="{D9B50F1A-024E-4BD0-8695-B96FC907D99C}" name="Aquatic Life Criteria_x000a_Saltwater Maximum (Acute)_x000a_% Difference" dataDxfId="4">
      <calculatedColumnFormula>IFERROR((U3/T3)*100,"N/A")</calculatedColumnFormula>
    </tableColumn>
    <tableColumn id="26" xr3:uid="{5999B177-FA38-4B7C-9EC7-A960F8AE5F33}" name="EPA's 304(a) Aquatic Life Criteria_x000a_Saltwater Continuous (Chronic)_x000a_(µg/L)" dataDxfId="3"/>
    <tableColumn id="27" xr3:uid="{16A43448-FBDE-4688-919F-B37DB244BC5D}" name="CTR Aquatic Life Criteria_x000a_Saltwater Continuous (Chronic)_x000a_(µg/L)" dataDxfId="2"/>
    <tableColumn id="28" xr3:uid="{E93A1A89-3C53-452E-B090-1A8C114D8163}" name="Aquatic Life Criteria_x000a_Saltwater Continuous (Chronic)_x000a_∆ (EPA-CTR)" dataDxfId="1">
      <calculatedColumnFormula>IFERROR(W3-X3,"N/A")</calculatedColumnFormula>
    </tableColumn>
    <tableColumn id="29" xr3:uid="{B01F7089-7DD8-4AB6-8DFD-08F3D5B05673}" name="Aquatic Life Criteria_x000a_Saltwater Continuous (Chronic)_x000a_% Difference" dataDxfId="0">
      <calculatedColumnFormula>IFERROR((Y3/X3)*100,"N/A")</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D619E-B4EF-4908-BA42-B48A9AE8DE06}">
  <dimension ref="A1:B13"/>
  <sheetViews>
    <sheetView tabSelected="1" zoomScale="115" zoomScaleNormal="115" workbookViewId="0">
      <selection activeCell="M3" sqref="M3"/>
    </sheetView>
  </sheetViews>
  <sheetFormatPr defaultRowHeight="15" x14ac:dyDescent="0.25"/>
  <cols>
    <col min="1" max="1" width="52.42578125" style="5" customWidth="1"/>
    <col min="2" max="2" width="68" customWidth="1"/>
  </cols>
  <sheetData>
    <row r="1" spans="1:2" s="10" customFormat="1" ht="93" customHeight="1" x14ac:dyDescent="0.25">
      <c r="A1" s="67" t="s">
        <v>0</v>
      </c>
      <c r="B1" s="68"/>
    </row>
    <row r="2" spans="1:2" s="10" customFormat="1" ht="20.25" customHeight="1" x14ac:dyDescent="0.25">
      <c r="A2" s="68" t="s">
        <v>1</v>
      </c>
      <c r="B2" s="68"/>
    </row>
    <row r="3" spans="1:2" s="10" customFormat="1" ht="79.5" customHeight="1" x14ac:dyDescent="0.25">
      <c r="A3" s="67" t="s">
        <v>2</v>
      </c>
      <c r="B3" s="69"/>
    </row>
    <row r="4" spans="1:2" s="10" customFormat="1" ht="34.5" customHeight="1" x14ac:dyDescent="0.25">
      <c r="A4" s="67" t="s">
        <v>3</v>
      </c>
      <c r="B4" s="69"/>
    </row>
    <row r="5" spans="1:2" s="10" customFormat="1" x14ac:dyDescent="0.25">
      <c r="A5" s="67" t="s">
        <v>4</v>
      </c>
      <c r="B5" s="69"/>
    </row>
    <row r="6" spans="1:2" s="10" customFormat="1" x14ac:dyDescent="0.25">
      <c r="A6" s="69" t="s">
        <v>5</v>
      </c>
      <c r="B6" s="69"/>
    </row>
    <row r="7" spans="1:2" ht="34.5" customHeight="1" thickBot="1" x14ac:dyDescent="0.3">
      <c r="A7" s="67" t="s">
        <v>6</v>
      </c>
      <c r="B7" s="69"/>
    </row>
    <row r="8" spans="1:2" x14ac:dyDescent="0.25">
      <c r="A8" s="63" t="s">
        <v>7</v>
      </c>
      <c r="B8" s="64"/>
    </row>
    <row r="9" spans="1:2" ht="38.25" customHeight="1" x14ac:dyDescent="0.25">
      <c r="A9" s="12" t="s">
        <v>8</v>
      </c>
      <c r="B9" s="11" t="s">
        <v>9</v>
      </c>
    </row>
    <row r="10" spans="1:2" ht="60" x14ac:dyDescent="0.25">
      <c r="A10" s="12" t="s">
        <v>10</v>
      </c>
      <c r="B10" s="11" t="s">
        <v>11</v>
      </c>
    </row>
    <row r="11" spans="1:2" x14ac:dyDescent="0.25">
      <c r="A11" s="65" t="s">
        <v>12</v>
      </c>
      <c r="B11" s="11" t="s">
        <v>13</v>
      </c>
    </row>
    <row r="12" spans="1:2" ht="34.5" customHeight="1" x14ac:dyDescent="0.25">
      <c r="A12" s="66"/>
      <c r="B12" s="62" t="s">
        <v>14</v>
      </c>
    </row>
    <row r="13" spans="1:2" ht="30.75" thickBot="1" x14ac:dyDescent="0.3">
      <c r="A13" s="13" t="s">
        <v>15</v>
      </c>
      <c r="B13" s="14" t="s">
        <v>16</v>
      </c>
    </row>
  </sheetData>
  <mergeCells count="9">
    <mergeCell ref="A8:B8"/>
    <mergeCell ref="A11:A12"/>
    <mergeCell ref="A1:B1"/>
    <mergeCell ref="A2:B2"/>
    <mergeCell ref="A3:B3"/>
    <mergeCell ref="A4:B4"/>
    <mergeCell ref="A5:B5"/>
    <mergeCell ref="A6:B6"/>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E6B1-3067-4484-90D3-5155ABAD2525}">
  <dimension ref="A1:AA187"/>
  <sheetViews>
    <sheetView zoomScale="154" zoomScaleNormal="100" workbookViewId="0">
      <pane ySplit="2" topLeftCell="A14" activePane="bottomLeft" state="frozen"/>
      <selection pane="bottomLeft"/>
    </sheetView>
  </sheetViews>
  <sheetFormatPr defaultRowHeight="15" x14ac:dyDescent="0.25"/>
  <cols>
    <col min="1" max="1" width="50.7109375" style="1" customWidth="1"/>
    <col min="2" max="2" width="14.7109375" style="18" customWidth="1"/>
    <col min="3" max="3" width="15" style="26" customWidth="1"/>
    <col min="4" max="4" width="17.5703125" style="26" customWidth="1"/>
    <col min="5" max="5" width="14.140625" style="26" customWidth="1"/>
    <col min="6" max="6" width="16.5703125" style="26" customWidth="1"/>
    <col min="7" max="7" width="15.28515625" style="41" customWidth="1"/>
    <col min="8" max="8" width="17.85546875" style="41" customWidth="1"/>
    <col min="9" max="9" width="15.7109375" style="42" customWidth="1"/>
    <col min="10" max="10" width="18.42578125" style="41" customWidth="1"/>
    <col min="11" max="11" width="18" style="26" customWidth="1"/>
    <col min="12" max="12" width="19.28515625" style="40" customWidth="1"/>
    <col min="13" max="13" width="13.85546875" style="26" customWidth="1"/>
    <col min="14" max="14" width="17.85546875" style="26" customWidth="1"/>
    <col min="15" max="16" width="18" style="41" customWidth="1"/>
    <col min="17" max="17" width="14.85546875" style="41" customWidth="1"/>
    <col min="18" max="18" width="15.7109375" style="41" customWidth="1"/>
    <col min="19" max="19" width="21.140625" style="26" customWidth="1"/>
    <col min="20" max="21" width="17.5703125" style="26" customWidth="1"/>
    <col min="22" max="22" width="13.85546875" style="26" customWidth="1"/>
    <col min="23" max="23" width="19.5703125" style="41" customWidth="1"/>
    <col min="24" max="24" width="19.42578125" style="41" customWidth="1"/>
    <col min="25" max="25" width="16.28515625" style="41" customWidth="1"/>
    <col min="26" max="26" width="15.42578125" style="41" customWidth="1"/>
    <col min="27" max="27" width="20.7109375" style="1" customWidth="1"/>
  </cols>
  <sheetData>
    <row r="1" spans="1:27" ht="20.25" customHeight="1" x14ac:dyDescent="0.25">
      <c r="A1" s="60" t="s">
        <v>17</v>
      </c>
      <c r="B1" s="61"/>
      <c r="C1" s="1"/>
      <c r="D1" s="1"/>
      <c r="E1" s="1"/>
      <c r="F1" s="1"/>
      <c r="G1" s="1"/>
      <c r="H1" s="1"/>
      <c r="I1" s="2"/>
      <c r="J1" s="1"/>
      <c r="K1" s="1"/>
      <c r="L1" s="2"/>
      <c r="M1" s="1"/>
      <c r="N1" s="1"/>
      <c r="O1" s="1"/>
      <c r="P1" s="1"/>
      <c r="Q1" s="1"/>
      <c r="R1" s="1"/>
      <c r="S1" s="1"/>
      <c r="T1" s="1"/>
      <c r="U1" s="1"/>
      <c r="V1" s="1"/>
      <c r="W1" s="1"/>
      <c r="X1" s="1"/>
      <c r="Y1" s="1"/>
      <c r="Z1" s="1"/>
    </row>
    <row r="2" spans="1:27" s="25" customFormat="1" ht="149.25" customHeight="1" x14ac:dyDescent="0.25">
      <c r="A2" s="19" t="s">
        <v>18</v>
      </c>
      <c r="B2" s="20" t="s">
        <v>19</v>
      </c>
      <c r="C2" s="21" t="s">
        <v>20</v>
      </c>
      <c r="D2" s="21" t="s">
        <v>21</v>
      </c>
      <c r="E2" s="22" t="s">
        <v>22</v>
      </c>
      <c r="F2" s="22" t="s">
        <v>23</v>
      </c>
      <c r="G2" s="23" t="s">
        <v>24</v>
      </c>
      <c r="H2" s="23" t="s">
        <v>25</v>
      </c>
      <c r="I2" s="23" t="s">
        <v>26</v>
      </c>
      <c r="J2" s="23" t="s">
        <v>27</v>
      </c>
      <c r="K2" s="21" t="s">
        <v>28</v>
      </c>
      <c r="L2" s="21" t="s">
        <v>29</v>
      </c>
      <c r="M2" s="22" t="s">
        <v>30</v>
      </c>
      <c r="N2" s="22" t="s">
        <v>31</v>
      </c>
      <c r="O2" s="24" t="s">
        <v>32</v>
      </c>
      <c r="P2" s="24" t="s">
        <v>33</v>
      </c>
      <c r="Q2" s="23" t="s">
        <v>34</v>
      </c>
      <c r="R2" s="23" t="s">
        <v>35</v>
      </c>
      <c r="S2" s="21" t="s">
        <v>36</v>
      </c>
      <c r="T2" s="21" t="s">
        <v>37</v>
      </c>
      <c r="U2" s="22" t="s">
        <v>38</v>
      </c>
      <c r="V2" s="22" t="s">
        <v>39</v>
      </c>
      <c r="W2" s="24" t="s">
        <v>40</v>
      </c>
      <c r="X2" s="24" t="s">
        <v>41</v>
      </c>
      <c r="Y2" s="23" t="s">
        <v>42</v>
      </c>
      <c r="Z2" s="23" t="s">
        <v>43</v>
      </c>
    </row>
    <row r="3" spans="1:27" x14ac:dyDescent="0.25">
      <c r="A3" s="4" t="s">
        <v>44</v>
      </c>
      <c r="B3" s="15">
        <f>0.2*1000</f>
        <v>200</v>
      </c>
      <c r="C3" s="27">
        <v>10000</v>
      </c>
      <c r="D3" s="28" t="s">
        <v>45</v>
      </c>
      <c r="E3" s="27" t="str">
        <f>IFERROR((C3-D3),"N/A")</f>
        <v>N/A</v>
      </c>
      <c r="F3" s="29" t="str">
        <f>IFERROR((E3/D3)*(100),"N/A")</f>
        <v>N/A</v>
      </c>
      <c r="G3" s="43">
        <v>200000</v>
      </c>
      <c r="H3" s="44" t="s">
        <v>45</v>
      </c>
      <c r="I3" s="45" t="str">
        <f t="shared" ref="I3:I66" si="0">IFERROR((G3-H3),"N/A")</f>
        <v>N/A</v>
      </c>
      <c r="J3" s="43" t="str">
        <f>IFERROR((I3/H3)*(100),"N/A")</f>
        <v>N/A</v>
      </c>
      <c r="K3" s="57" t="s">
        <v>45</v>
      </c>
      <c r="L3" s="27" t="s">
        <v>45</v>
      </c>
      <c r="M3" s="27" t="str">
        <f>IFERROR((K3-L3),"N/A")</f>
        <v>N/A</v>
      </c>
      <c r="N3" s="27" t="str">
        <f>IFERROR((M3/L3)*100,"N/A")</f>
        <v>N/A</v>
      </c>
      <c r="O3" s="55" t="s">
        <v>45</v>
      </c>
      <c r="P3" s="55" t="s">
        <v>45</v>
      </c>
      <c r="Q3" s="55" t="str">
        <f>IFERROR((O3-P3),"N/A")</f>
        <v>N/A</v>
      </c>
      <c r="R3" s="55" t="str">
        <f>IFERROR((Q3/P3)*100,"N/A")</f>
        <v>N/A</v>
      </c>
      <c r="S3" s="27" t="s">
        <v>45</v>
      </c>
      <c r="T3" s="27" t="s">
        <v>45</v>
      </c>
      <c r="U3" s="27" t="str">
        <f>IFERROR((S3-T3),"N/A")</f>
        <v>N/A</v>
      </c>
      <c r="V3" s="27" t="str">
        <f>IFERROR((U3/T3)*100,"N/A")</f>
        <v>N/A</v>
      </c>
      <c r="W3" s="55" t="s">
        <v>45</v>
      </c>
      <c r="X3" s="55" t="s">
        <v>45</v>
      </c>
      <c r="Y3" s="55" t="str">
        <f>IFERROR(W3-X3,"N/A")</f>
        <v>N/A</v>
      </c>
      <c r="Z3" s="55" t="str">
        <f>IFERROR((Y3/X3)*100,"N/A")</f>
        <v>N/A</v>
      </c>
      <c r="AA3"/>
    </row>
    <row r="4" spans="1:27" x14ac:dyDescent="0.25">
      <c r="A4" s="3" t="s">
        <v>46</v>
      </c>
      <c r="B4" s="15">
        <f>0.001*1000</f>
        <v>1</v>
      </c>
      <c r="C4" s="30">
        <v>0.2</v>
      </c>
      <c r="D4" s="31">
        <v>0.17</v>
      </c>
      <c r="E4" s="30">
        <f t="shared" ref="E4:E67" si="1">IFERROR((C4-D4),"N/A")</f>
        <v>0.03</v>
      </c>
      <c r="F4" s="32">
        <f t="shared" ref="F4:F66" si="2">IFERROR((E4/D4)*(100),"N/A")</f>
        <v>17.647058823529409</v>
      </c>
      <c r="G4" s="46">
        <v>3</v>
      </c>
      <c r="H4" s="46">
        <v>11</v>
      </c>
      <c r="I4" s="47">
        <f t="shared" si="0"/>
        <v>-8</v>
      </c>
      <c r="J4" s="46">
        <f t="shared" ref="J4:J66" si="3">IFERROR((I4/H4)*(100),"N/A")</f>
        <v>-72.727272727272734</v>
      </c>
      <c r="K4" s="58" t="s">
        <v>45</v>
      </c>
      <c r="L4" s="30" t="s">
        <v>45</v>
      </c>
      <c r="M4" s="30" t="str">
        <f t="shared" ref="M4:M67" si="4">IFERROR((K4-L4),"N/A")</f>
        <v>N/A</v>
      </c>
      <c r="N4" s="30" t="str">
        <f t="shared" ref="N4:N67" si="5">IFERROR((M4/L4)*100,"N/A")</f>
        <v>N/A</v>
      </c>
      <c r="O4" s="53" t="s">
        <v>45</v>
      </c>
      <c r="P4" s="53" t="s">
        <v>45</v>
      </c>
      <c r="Q4" s="53" t="str">
        <f t="shared" ref="Q4:Q67" si="6">IFERROR((O4-P4),"N/A")</f>
        <v>N/A</v>
      </c>
      <c r="R4" s="53" t="str">
        <f t="shared" ref="R4:R67" si="7">IFERROR((Q4/P4)*100,"N/A")</f>
        <v>N/A</v>
      </c>
      <c r="S4" s="30" t="s">
        <v>45</v>
      </c>
      <c r="T4" s="30" t="s">
        <v>45</v>
      </c>
      <c r="U4" s="30" t="str">
        <f t="shared" ref="U4:U67" si="8">IFERROR((S4-T4),"N/A")</f>
        <v>N/A</v>
      </c>
      <c r="V4" s="30" t="str">
        <f t="shared" ref="V4:V67" si="9">IFERROR((U4/T4)*100,"N/A")</f>
        <v>N/A</v>
      </c>
      <c r="W4" s="53" t="s">
        <v>45</v>
      </c>
      <c r="X4" s="53" t="s">
        <v>45</v>
      </c>
      <c r="Y4" s="53" t="str">
        <f t="shared" ref="Y4:Y67" si="10">IFERROR(W4-X4,"N/A")</f>
        <v>N/A</v>
      </c>
      <c r="Z4" s="53" t="str">
        <f t="shared" ref="Z4:Z67" si="11">IFERROR((Y4/X4)*100,"N/A")</f>
        <v>N/A</v>
      </c>
      <c r="AA4"/>
    </row>
    <row r="5" spans="1:27" x14ac:dyDescent="0.25">
      <c r="A5" s="3" t="s">
        <v>47</v>
      </c>
      <c r="B5" s="15">
        <f>0.005*1000</f>
        <v>5</v>
      </c>
      <c r="C5" s="30">
        <v>0.55000000000000004</v>
      </c>
      <c r="D5" s="31">
        <v>0.6</v>
      </c>
      <c r="E5" s="30">
        <f t="shared" si="1"/>
        <v>-4.9999999999999933E-2</v>
      </c>
      <c r="F5" s="32">
        <f t="shared" si="2"/>
        <v>-8.3333333333333233</v>
      </c>
      <c r="G5" s="46">
        <v>8.9</v>
      </c>
      <c r="H5" s="46">
        <v>42</v>
      </c>
      <c r="I5" s="47">
        <f t="shared" si="0"/>
        <v>-33.1</v>
      </c>
      <c r="J5" s="46">
        <f t="shared" si="3"/>
        <v>-78.809523809523824</v>
      </c>
      <c r="K5" s="58" t="s">
        <v>45</v>
      </c>
      <c r="L5" s="30" t="s">
        <v>45</v>
      </c>
      <c r="M5" s="30" t="str">
        <f t="shared" si="4"/>
        <v>N/A</v>
      </c>
      <c r="N5" s="30" t="str">
        <f t="shared" si="5"/>
        <v>N/A</v>
      </c>
      <c r="O5" s="53" t="s">
        <v>45</v>
      </c>
      <c r="P5" s="53" t="s">
        <v>45</v>
      </c>
      <c r="Q5" s="53" t="str">
        <f t="shared" si="6"/>
        <v>N/A</v>
      </c>
      <c r="R5" s="53" t="str">
        <f t="shared" si="7"/>
        <v>N/A</v>
      </c>
      <c r="S5" s="30" t="s">
        <v>45</v>
      </c>
      <c r="T5" s="30" t="s">
        <v>45</v>
      </c>
      <c r="U5" s="30" t="str">
        <f t="shared" si="8"/>
        <v>N/A</v>
      </c>
      <c r="V5" s="30" t="str">
        <f t="shared" si="9"/>
        <v>N/A</v>
      </c>
      <c r="W5" s="53" t="s">
        <v>45</v>
      </c>
      <c r="X5" s="53" t="s">
        <v>45</v>
      </c>
      <c r="Y5" s="53" t="str">
        <f t="shared" si="10"/>
        <v>N/A</v>
      </c>
      <c r="Z5" s="53" t="str">
        <f t="shared" si="11"/>
        <v>N/A</v>
      </c>
      <c r="AA5"/>
    </row>
    <row r="6" spans="1:27" x14ac:dyDescent="0.25">
      <c r="A6" s="3" t="s">
        <v>48</v>
      </c>
      <c r="B6" s="15">
        <f>0.005*1000</f>
        <v>5</v>
      </c>
      <c r="C6" s="31" t="s">
        <v>45</v>
      </c>
      <c r="D6" s="31" t="s">
        <v>45</v>
      </c>
      <c r="E6" s="30" t="str">
        <f t="shared" si="1"/>
        <v>N/A</v>
      </c>
      <c r="F6" s="32" t="str">
        <f t="shared" si="2"/>
        <v>N/A</v>
      </c>
      <c r="G6" s="48" t="s">
        <v>45</v>
      </c>
      <c r="H6" s="48" t="s">
        <v>45</v>
      </c>
      <c r="I6" s="47" t="str">
        <f t="shared" si="0"/>
        <v>N/A</v>
      </c>
      <c r="J6" s="46" t="str">
        <f t="shared" si="3"/>
        <v>N/A</v>
      </c>
      <c r="K6" s="58" t="s">
        <v>45</v>
      </c>
      <c r="L6" s="30" t="s">
        <v>45</v>
      </c>
      <c r="M6" s="30" t="str">
        <f t="shared" si="4"/>
        <v>N/A</v>
      </c>
      <c r="N6" s="30" t="str">
        <f t="shared" si="5"/>
        <v>N/A</v>
      </c>
      <c r="O6" s="53" t="s">
        <v>45</v>
      </c>
      <c r="P6" s="53" t="s">
        <v>45</v>
      </c>
      <c r="Q6" s="53" t="str">
        <f t="shared" si="6"/>
        <v>N/A</v>
      </c>
      <c r="R6" s="53" t="str">
        <f t="shared" si="7"/>
        <v>N/A</v>
      </c>
      <c r="S6" s="30" t="s">
        <v>45</v>
      </c>
      <c r="T6" s="30" t="s">
        <v>45</v>
      </c>
      <c r="U6" s="30" t="str">
        <f t="shared" si="8"/>
        <v>N/A</v>
      </c>
      <c r="V6" s="30" t="str">
        <f t="shared" si="9"/>
        <v>N/A</v>
      </c>
      <c r="W6" s="53" t="s">
        <v>45</v>
      </c>
      <c r="X6" s="53" t="s">
        <v>45</v>
      </c>
      <c r="Y6" s="53" t="str">
        <f t="shared" si="10"/>
        <v>N/A</v>
      </c>
      <c r="Z6" s="53" t="str">
        <f t="shared" si="11"/>
        <v>N/A</v>
      </c>
      <c r="AA6"/>
    </row>
    <row r="7" spans="1:27" x14ac:dyDescent="0.25">
      <c r="A7" s="3" t="s">
        <v>49</v>
      </c>
      <c r="B7" s="15">
        <f>0.006*1000</f>
        <v>6</v>
      </c>
      <c r="C7" s="30">
        <v>300</v>
      </c>
      <c r="D7" s="31">
        <v>5.7000000000000002E-2</v>
      </c>
      <c r="E7" s="30">
        <f t="shared" si="1"/>
        <v>299.94299999999998</v>
      </c>
      <c r="F7" s="32">
        <f t="shared" si="2"/>
        <v>526215.78947368416</v>
      </c>
      <c r="G7" s="46">
        <v>20000</v>
      </c>
      <c r="H7" s="46">
        <v>3.2</v>
      </c>
      <c r="I7" s="47">
        <f t="shared" si="0"/>
        <v>19996.8</v>
      </c>
      <c r="J7" s="46">
        <f t="shared" si="3"/>
        <v>624899.99999999988</v>
      </c>
      <c r="K7" s="58" t="s">
        <v>45</v>
      </c>
      <c r="L7" s="30" t="s">
        <v>45</v>
      </c>
      <c r="M7" s="30" t="str">
        <f t="shared" si="4"/>
        <v>N/A</v>
      </c>
      <c r="N7" s="30" t="str">
        <f t="shared" si="5"/>
        <v>N/A</v>
      </c>
      <c r="O7" s="53" t="s">
        <v>45</v>
      </c>
      <c r="P7" s="53" t="s">
        <v>45</v>
      </c>
      <c r="Q7" s="53" t="str">
        <f t="shared" si="6"/>
        <v>N/A</v>
      </c>
      <c r="R7" s="53" t="str">
        <f t="shared" si="7"/>
        <v>N/A</v>
      </c>
      <c r="S7" s="30" t="s">
        <v>45</v>
      </c>
      <c r="T7" s="30" t="s">
        <v>45</v>
      </c>
      <c r="U7" s="30" t="str">
        <f t="shared" si="8"/>
        <v>N/A</v>
      </c>
      <c r="V7" s="30" t="str">
        <f t="shared" si="9"/>
        <v>N/A</v>
      </c>
      <c r="W7" s="53" t="s">
        <v>45</v>
      </c>
      <c r="X7" s="53" t="s">
        <v>45</v>
      </c>
      <c r="Y7" s="53" t="str">
        <f t="shared" si="10"/>
        <v>N/A</v>
      </c>
      <c r="Z7" s="53" t="str">
        <f t="shared" si="11"/>
        <v>N/A</v>
      </c>
      <c r="AA7"/>
    </row>
    <row r="8" spans="1:27" x14ac:dyDescent="0.25">
      <c r="A8" s="3" t="s">
        <v>50</v>
      </c>
      <c r="B8" s="15" t="s">
        <v>51</v>
      </c>
      <c r="C8" s="30">
        <v>0.03</v>
      </c>
      <c r="D8" s="31" t="s">
        <v>45</v>
      </c>
      <c r="E8" s="30" t="str">
        <f t="shared" si="1"/>
        <v>N/A</v>
      </c>
      <c r="F8" s="32" t="str">
        <f t="shared" si="2"/>
        <v>N/A</v>
      </c>
      <c r="G8" s="48" t="s">
        <v>45</v>
      </c>
      <c r="H8" s="48" t="s">
        <v>45</v>
      </c>
      <c r="I8" s="47" t="str">
        <f t="shared" si="0"/>
        <v>N/A</v>
      </c>
      <c r="J8" s="46" t="str">
        <f t="shared" si="3"/>
        <v>N/A</v>
      </c>
      <c r="K8" s="58" t="s">
        <v>45</v>
      </c>
      <c r="L8" s="30" t="s">
        <v>45</v>
      </c>
      <c r="M8" s="30" t="str">
        <f t="shared" si="4"/>
        <v>N/A</v>
      </c>
      <c r="N8" s="30" t="str">
        <f t="shared" si="5"/>
        <v>N/A</v>
      </c>
      <c r="O8" s="53" t="s">
        <v>45</v>
      </c>
      <c r="P8" s="53" t="s">
        <v>45</v>
      </c>
      <c r="Q8" s="53" t="str">
        <f t="shared" si="6"/>
        <v>N/A</v>
      </c>
      <c r="R8" s="53" t="str">
        <f t="shared" si="7"/>
        <v>N/A</v>
      </c>
      <c r="S8" s="30" t="s">
        <v>45</v>
      </c>
      <c r="T8" s="30" t="s">
        <v>45</v>
      </c>
      <c r="U8" s="30" t="str">
        <f t="shared" si="8"/>
        <v>N/A</v>
      </c>
      <c r="V8" s="30" t="str">
        <f t="shared" si="9"/>
        <v>N/A</v>
      </c>
      <c r="W8" s="53" t="s">
        <v>45</v>
      </c>
      <c r="X8" s="53" t="s">
        <v>45</v>
      </c>
      <c r="Y8" s="53" t="str">
        <f t="shared" si="10"/>
        <v>N/A</v>
      </c>
      <c r="Z8" s="53" t="str">
        <f t="shared" si="11"/>
        <v>N/A</v>
      </c>
      <c r="AA8"/>
    </row>
    <row r="9" spans="1:27" x14ac:dyDescent="0.25">
      <c r="A9" s="3" t="s">
        <v>52</v>
      </c>
      <c r="B9" s="15">
        <f>0.005*1000</f>
        <v>5</v>
      </c>
      <c r="C9" s="30">
        <v>7.0999999999999994E-2</v>
      </c>
      <c r="D9" s="31" t="s">
        <v>45</v>
      </c>
      <c r="E9" s="30" t="str">
        <f t="shared" si="1"/>
        <v>N/A</v>
      </c>
      <c r="F9" s="32" t="str">
        <f t="shared" si="2"/>
        <v>N/A</v>
      </c>
      <c r="G9" s="46">
        <v>7.5999999999999998E-2</v>
      </c>
      <c r="H9" s="48" t="s">
        <v>45</v>
      </c>
      <c r="I9" s="47" t="str">
        <f t="shared" si="0"/>
        <v>N/A</v>
      </c>
      <c r="J9" s="46" t="str">
        <f t="shared" si="3"/>
        <v>N/A</v>
      </c>
      <c r="K9" s="58" t="s">
        <v>45</v>
      </c>
      <c r="L9" s="30" t="s">
        <v>45</v>
      </c>
      <c r="M9" s="30" t="str">
        <f t="shared" si="4"/>
        <v>N/A</v>
      </c>
      <c r="N9" s="30" t="str">
        <f t="shared" si="5"/>
        <v>N/A</v>
      </c>
      <c r="O9" s="53" t="s">
        <v>45</v>
      </c>
      <c r="P9" s="53" t="s">
        <v>45</v>
      </c>
      <c r="Q9" s="53" t="str">
        <f t="shared" si="6"/>
        <v>N/A</v>
      </c>
      <c r="R9" s="53" t="str">
        <f t="shared" si="7"/>
        <v>N/A</v>
      </c>
      <c r="S9" s="30" t="s">
        <v>45</v>
      </c>
      <c r="T9" s="30" t="s">
        <v>45</v>
      </c>
      <c r="U9" s="30" t="str">
        <f t="shared" si="8"/>
        <v>N/A</v>
      </c>
      <c r="V9" s="30" t="str">
        <f t="shared" si="9"/>
        <v>N/A</v>
      </c>
      <c r="W9" s="53" t="s">
        <v>45</v>
      </c>
      <c r="X9" s="53" t="s">
        <v>45</v>
      </c>
      <c r="Y9" s="53" t="str">
        <f t="shared" si="10"/>
        <v>N/A</v>
      </c>
      <c r="Z9" s="53" t="str">
        <f t="shared" si="11"/>
        <v>N/A</v>
      </c>
      <c r="AA9"/>
    </row>
    <row r="10" spans="1:27" x14ac:dyDescent="0.25">
      <c r="A10" s="3" t="s">
        <v>53</v>
      </c>
      <c r="B10" s="15">
        <f>0.6*1000</f>
        <v>600</v>
      </c>
      <c r="C10" s="30">
        <v>1000</v>
      </c>
      <c r="D10" s="31">
        <v>2700</v>
      </c>
      <c r="E10" s="30">
        <f t="shared" si="1"/>
        <v>-1700</v>
      </c>
      <c r="F10" s="32">
        <f t="shared" si="2"/>
        <v>-62.962962962962962</v>
      </c>
      <c r="G10" s="46">
        <v>3000</v>
      </c>
      <c r="H10" s="46">
        <v>17000</v>
      </c>
      <c r="I10" s="47">
        <f t="shared" si="0"/>
        <v>-14000</v>
      </c>
      <c r="J10" s="46">
        <f t="shared" si="3"/>
        <v>-82.35294117647058</v>
      </c>
      <c r="K10" s="58" t="s">
        <v>45</v>
      </c>
      <c r="L10" s="30" t="s">
        <v>45</v>
      </c>
      <c r="M10" s="30" t="str">
        <f t="shared" si="4"/>
        <v>N/A</v>
      </c>
      <c r="N10" s="30" t="str">
        <f t="shared" si="5"/>
        <v>N/A</v>
      </c>
      <c r="O10" s="53" t="s">
        <v>45</v>
      </c>
      <c r="P10" s="53" t="s">
        <v>45</v>
      </c>
      <c r="Q10" s="53" t="str">
        <f t="shared" si="6"/>
        <v>N/A</v>
      </c>
      <c r="R10" s="53" t="str">
        <f t="shared" si="7"/>
        <v>N/A</v>
      </c>
      <c r="S10" s="30" t="s">
        <v>45</v>
      </c>
      <c r="T10" s="30" t="s">
        <v>45</v>
      </c>
      <c r="U10" s="30" t="str">
        <f t="shared" si="8"/>
        <v>N/A</v>
      </c>
      <c r="V10" s="30" t="str">
        <f t="shared" si="9"/>
        <v>N/A</v>
      </c>
      <c r="W10" s="53" t="s">
        <v>45</v>
      </c>
      <c r="X10" s="53" t="s">
        <v>45</v>
      </c>
      <c r="Y10" s="53" t="str">
        <f t="shared" si="10"/>
        <v>N/A</v>
      </c>
      <c r="Z10" s="53" t="str">
        <f t="shared" si="11"/>
        <v>N/A</v>
      </c>
      <c r="AA10"/>
    </row>
    <row r="11" spans="1:27" x14ac:dyDescent="0.25">
      <c r="A11" s="3" t="s">
        <v>54</v>
      </c>
      <c r="B11" s="15">
        <f>0.0005*1000</f>
        <v>0.5</v>
      </c>
      <c r="C11" s="30">
        <v>9.9</v>
      </c>
      <c r="D11" s="31">
        <v>0.38</v>
      </c>
      <c r="E11" s="30">
        <f t="shared" si="1"/>
        <v>9.52</v>
      </c>
      <c r="F11" s="32">
        <f t="shared" si="2"/>
        <v>2505.2631578947367</v>
      </c>
      <c r="G11" s="46">
        <v>650</v>
      </c>
      <c r="H11" s="46">
        <v>99</v>
      </c>
      <c r="I11" s="47">
        <f t="shared" si="0"/>
        <v>551</v>
      </c>
      <c r="J11" s="46">
        <f t="shared" si="3"/>
        <v>556.56565656565658</v>
      </c>
      <c r="K11" s="58" t="s">
        <v>45</v>
      </c>
      <c r="L11" s="30" t="s">
        <v>45</v>
      </c>
      <c r="M11" s="30" t="str">
        <f t="shared" si="4"/>
        <v>N/A</v>
      </c>
      <c r="N11" s="30" t="str">
        <f t="shared" si="5"/>
        <v>N/A</v>
      </c>
      <c r="O11" s="53" t="s">
        <v>45</v>
      </c>
      <c r="P11" s="53" t="s">
        <v>45</v>
      </c>
      <c r="Q11" s="53" t="str">
        <f t="shared" si="6"/>
        <v>N/A</v>
      </c>
      <c r="R11" s="53" t="str">
        <f t="shared" si="7"/>
        <v>N/A</v>
      </c>
      <c r="S11" s="30" t="s">
        <v>45</v>
      </c>
      <c r="T11" s="30" t="s">
        <v>45</v>
      </c>
      <c r="U11" s="30" t="str">
        <f t="shared" si="8"/>
        <v>N/A</v>
      </c>
      <c r="V11" s="30" t="str">
        <f t="shared" si="9"/>
        <v>N/A</v>
      </c>
      <c r="W11" s="53" t="s">
        <v>45</v>
      </c>
      <c r="X11" s="53" t="s">
        <v>45</v>
      </c>
      <c r="Y11" s="53" t="str">
        <f t="shared" si="10"/>
        <v>N/A</v>
      </c>
      <c r="Z11" s="53" t="str">
        <f t="shared" si="11"/>
        <v>N/A</v>
      </c>
      <c r="AA11"/>
    </row>
    <row r="12" spans="1:27" x14ac:dyDescent="0.25">
      <c r="A12" s="3" t="s">
        <v>55</v>
      </c>
      <c r="B12" s="15">
        <f>0.005*1000</f>
        <v>5</v>
      </c>
      <c r="C12" s="30">
        <v>0.9</v>
      </c>
      <c r="D12" s="31">
        <v>0.52</v>
      </c>
      <c r="E12" s="30">
        <f t="shared" si="1"/>
        <v>0.38</v>
      </c>
      <c r="F12" s="32">
        <f t="shared" si="2"/>
        <v>73.076923076923066</v>
      </c>
      <c r="G12" s="46">
        <v>31</v>
      </c>
      <c r="H12" s="46">
        <v>39</v>
      </c>
      <c r="I12" s="47">
        <f t="shared" si="0"/>
        <v>-8</v>
      </c>
      <c r="J12" s="46">
        <f t="shared" si="3"/>
        <v>-20.512820512820511</v>
      </c>
      <c r="K12" s="58" t="s">
        <v>45</v>
      </c>
      <c r="L12" s="30" t="s">
        <v>45</v>
      </c>
      <c r="M12" s="30" t="str">
        <f t="shared" si="4"/>
        <v>N/A</v>
      </c>
      <c r="N12" s="30" t="str">
        <f t="shared" si="5"/>
        <v>N/A</v>
      </c>
      <c r="O12" s="53" t="s">
        <v>45</v>
      </c>
      <c r="P12" s="53" t="s">
        <v>45</v>
      </c>
      <c r="Q12" s="53" t="str">
        <f t="shared" si="6"/>
        <v>N/A</v>
      </c>
      <c r="R12" s="53" t="str">
        <f t="shared" si="7"/>
        <v>N/A</v>
      </c>
      <c r="S12" s="30" t="s">
        <v>45</v>
      </c>
      <c r="T12" s="30" t="s">
        <v>45</v>
      </c>
      <c r="U12" s="30" t="str">
        <f t="shared" si="8"/>
        <v>N/A</v>
      </c>
      <c r="V12" s="30" t="str">
        <f t="shared" si="9"/>
        <v>N/A</v>
      </c>
      <c r="W12" s="53" t="s">
        <v>45</v>
      </c>
      <c r="X12" s="53" t="s">
        <v>45</v>
      </c>
      <c r="Y12" s="53" t="str">
        <f t="shared" si="10"/>
        <v>N/A</v>
      </c>
      <c r="Z12" s="53" t="str">
        <f t="shared" si="11"/>
        <v>N/A</v>
      </c>
      <c r="AA12"/>
    </row>
    <row r="13" spans="1:27" x14ac:dyDescent="0.25">
      <c r="A13" s="3" t="s">
        <v>56</v>
      </c>
      <c r="B13" s="15" t="s">
        <v>51</v>
      </c>
      <c r="C13" s="30">
        <v>0.03</v>
      </c>
      <c r="D13" s="31">
        <v>0.04</v>
      </c>
      <c r="E13" s="30">
        <f t="shared" si="1"/>
        <v>-1.0000000000000002E-2</v>
      </c>
      <c r="F13" s="32">
        <f t="shared" si="2"/>
        <v>-25.000000000000007</v>
      </c>
      <c r="G13" s="46">
        <v>0.2</v>
      </c>
      <c r="H13" s="46">
        <v>0.54</v>
      </c>
      <c r="I13" s="47">
        <f t="shared" si="0"/>
        <v>-0.34</v>
      </c>
      <c r="J13" s="46">
        <f t="shared" si="3"/>
        <v>-62.962962962962962</v>
      </c>
      <c r="K13" s="58" t="s">
        <v>45</v>
      </c>
      <c r="L13" s="30" t="s">
        <v>45</v>
      </c>
      <c r="M13" s="30" t="str">
        <f t="shared" si="4"/>
        <v>N/A</v>
      </c>
      <c r="N13" s="30" t="str">
        <f t="shared" si="5"/>
        <v>N/A</v>
      </c>
      <c r="O13" s="53" t="s">
        <v>45</v>
      </c>
      <c r="P13" s="53" t="s">
        <v>45</v>
      </c>
      <c r="Q13" s="53" t="str">
        <f t="shared" si="6"/>
        <v>N/A</v>
      </c>
      <c r="R13" s="53" t="str">
        <f t="shared" si="7"/>
        <v>N/A</v>
      </c>
      <c r="S13" s="30" t="s">
        <v>45</v>
      </c>
      <c r="T13" s="30" t="s">
        <v>45</v>
      </c>
      <c r="U13" s="30" t="str">
        <f t="shared" si="8"/>
        <v>N/A</v>
      </c>
      <c r="V13" s="30" t="str">
        <f t="shared" si="9"/>
        <v>N/A</v>
      </c>
      <c r="W13" s="53" t="s">
        <v>45</v>
      </c>
      <c r="X13" s="53" t="s">
        <v>45</v>
      </c>
      <c r="Y13" s="53" t="str">
        <f t="shared" si="10"/>
        <v>N/A</v>
      </c>
      <c r="Z13" s="53" t="str">
        <f t="shared" si="11"/>
        <v>N/A</v>
      </c>
      <c r="AA13"/>
    </row>
    <row r="14" spans="1:27" x14ac:dyDescent="0.25">
      <c r="A14" s="3" t="s">
        <v>57</v>
      </c>
      <c r="B14" s="15" t="s">
        <v>51</v>
      </c>
      <c r="C14" s="30">
        <v>7</v>
      </c>
      <c r="D14" s="31">
        <v>400</v>
      </c>
      <c r="E14" s="30">
        <f t="shared" si="1"/>
        <v>-393</v>
      </c>
      <c r="F14" s="32">
        <f t="shared" si="2"/>
        <v>-98.25</v>
      </c>
      <c r="G14" s="46">
        <v>10</v>
      </c>
      <c r="H14" s="46">
        <v>2600</v>
      </c>
      <c r="I14" s="47">
        <f t="shared" si="0"/>
        <v>-2590</v>
      </c>
      <c r="J14" s="46">
        <f t="shared" si="3"/>
        <v>-99.615384615384613</v>
      </c>
      <c r="K14" s="58" t="s">
        <v>45</v>
      </c>
      <c r="L14" s="30" t="s">
        <v>45</v>
      </c>
      <c r="M14" s="30" t="str">
        <f t="shared" si="4"/>
        <v>N/A</v>
      </c>
      <c r="N14" s="30" t="str">
        <f t="shared" si="5"/>
        <v>N/A</v>
      </c>
      <c r="O14" s="53" t="s">
        <v>45</v>
      </c>
      <c r="P14" s="53" t="s">
        <v>45</v>
      </c>
      <c r="Q14" s="53" t="str">
        <f t="shared" si="6"/>
        <v>N/A</v>
      </c>
      <c r="R14" s="53" t="str">
        <f t="shared" si="7"/>
        <v>N/A</v>
      </c>
      <c r="S14" s="30" t="s">
        <v>45</v>
      </c>
      <c r="T14" s="30" t="s">
        <v>45</v>
      </c>
      <c r="U14" s="30" t="str">
        <f t="shared" si="8"/>
        <v>N/A</v>
      </c>
      <c r="V14" s="30" t="str">
        <f t="shared" si="9"/>
        <v>N/A</v>
      </c>
      <c r="W14" s="53" t="s">
        <v>45</v>
      </c>
      <c r="X14" s="53" t="s">
        <v>45</v>
      </c>
      <c r="Y14" s="53" t="str">
        <f t="shared" si="10"/>
        <v>N/A</v>
      </c>
      <c r="Z14" s="53" t="str">
        <f t="shared" si="11"/>
        <v>N/A</v>
      </c>
      <c r="AA14"/>
    </row>
    <row r="15" spans="1:27" x14ac:dyDescent="0.25">
      <c r="A15" s="3" t="s">
        <v>58</v>
      </c>
      <c r="B15" s="15">
        <f>0.0005*1000</f>
        <v>0.5</v>
      </c>
      <c r="C15" s="30">
        <v>0.27</v>
      </c>
      <c r="D15" s="31" t="s">
        <v>45</v>
      </c>
      <c r="E15" s="30" t="str">
        <f t="shared" si="1"/>
        <v>N/A</v>
      </c>
      <c r="F15" s="32" t="str">
        <f t="shared" si="2"/>
        <v>N/A</v>
      </c>
      <c r="G15" s="46">
        <v>12</v>
      </c>
      <c r="H15" s="48" t="s">
        <v>45</v>
      </c>
      <c r="I15" s="47" t="str">
        <f t="shared" si="0"/>
        <v>N/A</v>
      </c>
      <c r="J15" s="46" t="str">
        <f t="shared" si="3"/>
        <v>N/A</v>
      </c>
      <c r="K15" s="58" t="s">
        <v>45</v>
      </c>
      <c r="L15" s="30" t="s">
        <v>45</v>
      </c>
      <c r="M15" s="30" t="str">
        <f t="shared" si="4"/>
        <v>N/A</v>
      </c>
      <c r="N15" s="30" t="str">
        <f t="shared" si="5"/>
        <v>N/A</v>
      </c>
      <c r="O15" s="53" t="s">
        <v>45</v>
      </c>
      <c r="P15" s="53" t="s">
        <v>45</v>
      </c>
      <c r="Q15" s="53" t="str">
        <f t="shared" si="6"/>
        <v>N/A</v>
      </c>
      <c r="R15" s="53" t="str">
        <f t="shared" si="7"/>
        <v>N/A</v>
      </c>
      <c r="S15" s="30" t="s">
        <v>45</v>
      </c>
      <c r="T15" s="30" t="s">
        <v>45</v>
      </c>
      <c r="U15" s="30" t="str">
        <f t="shared" si="8"/>
        <v>N/A</v>
      </c>
      <c r="V15" s="30" t="str">
        <f t="shared" si="9"/>
        <v>N/A</v>
      </c>
      <c r="W15" s="53" t="s">
        <v>45</v>
      </c>
      <c r="X15" s="53" t="s">
        <v>45</v>
      </c>
      <c r="Y15" s="53" t="str">
        <f t="shared" si="10"/>
        <v>N/A</v>
      </c>
      <c r="Z15" s="53" t="str">
        <f t="shared" si="11"/>
        <v>N/A</v>
      </c>
      <c r="AA15"/>
    </row>
    <row r="16" spans="1:27" x14ac:dyDescent="0.25">
      <c r="A16" s="3" t="s">
        <v>59</v>
      </c>
      <c r="B16" s="15" t="s">
        <v>51</v>
      </c>
      <c r="C16" s="30" t="s">
        <v>45</v>
      </c>
      <c r="D16" s="31">
        <v>10</v>
      </c>
      <c r="E16" s="30" t="str">
        <f t="shared" si="1"/>
        <v>N/A</v>
      </c>
      <c r="F16" s="32" t="str">
        <f t="shared" si="2"/>
        <v>N/A</v>
      </c>
      <c r="G16" s="48" t="s">
        <v>45</v>
      </c>
      <c r="H16" s="46">
        <v>1700</v>
      </c>
      <c r="I16" s="47" t="str">
        <f t="shared" si="0"/>
        <v>N/A</v>
      </c>
      <c r="J16" s="46" t="str">
        <f t="shared" si="3"/>
        <v>N/A</v>
      </c>
      <c r="K16" s="58" t="s">
        <v>45</v>
      </c>
      <c r="L16" s="30" t="s">
        <v>45</v>
      </c>
      <c r="M16" s="30" t="str">
        <f t="shared" si="4"/>
        <v>N/A</v>
      </c>
      <c r="N16" s="30" t="str">
        <f t="shared" si="5"/>
        <v>N/A</v>
      </c>
      <c r="O16" s="53" t="s">
        <v>45</v>
      </c>
      <c r="P16" s="53" t="s">
        <v>45</v>
      </c>
      <c r="Q16" s="53" t="str">
        <f t="shared" si="6"/>
        <v>N/A</v>
      </c>
      <c r="R16" s="53" t="str">
        <f t="shared" si="7"/>
        <v>N/A</v>
      </c>
      <c r="S16" s="30" t="s">
        <v>45</v>
      </c>
      <c r="T16" s="30" t="s">
        <v>45</v>
      </c>
      <c r="U16" s="30" t="str">
        <f t="shared" si="8"/>
        <v>N/A</v>
      </c>
      <c r="V16" s="30" t="str">
        <f t="shared" si="9"/>
        <v>N/A</v>
      </c>
      <c r="W16" s="53" t="s">
        <v>45</v>
      </c>
      <c r="X16" s="53" t="s">
        <v>45</v>
      </c>
      <c r="Y16" s="53" t="str">
        <f t="shared" si="10"/>
        <v>N/A</v>
      </c>
      <c r="Z16" s="53" t="str">
        <f t="shared" si="11"/>
        <v>N/A</v>
      </c>
      <c r="AA16"/>
    </row>
    <row r="17" spans="1:27" x14ac:dyDescent="0.25">
      <c r="A17" s="3" t="s">
        <v>60</v>
      </c>
      <c r="B17" s="15">
        <f>0.005*1000</f>
        <v>5</v>
      </c>
      <c r="C17" s="30">
        <v>300</v>
      </c>
      <c r="D17" s="31">
        <v>400</v>
      </c>
      <c r="E17" s="30">
        <f t="shared" si="1"/>
        <v>-100</v>
      </c>
      <c r="F17" s="32">
        <f t="shared" si="2"/>
        <v>-25</v>
      </c>
      <c r="G17" s="46">
        <v>900</v>
      </c>
      <c r="H17" s="46">
        <v>2600</v>
      </c>
      <c r="I17" s="47">
        <f t="shared" si="0"/>
        <v>-1700</v>
      </c>
      <c r="J17" s="46">
        <f t="shared" si="3"/>
        <v>-65.384615384615387</v>
      </c>
      <c r="K17" s="58" t="s">
        <v>45</v>
      </c>
      <c r="L17" s="30" t="s">
        <v>45</v>
      </c>
      <c r="M17" s="30" t="str">
        <f t="shared" si="4"/>
        <v>N/A</v>
      </c>
      <c r="N17" s="30" t="str">
        <f t="shared" si="5"/>
        <v>N/A</v>
      </c>
      <c r="O17" s="53" t="s">
        <v>45</v>
      </c>
      <c r="P17" s="53" t="s">
        <v>45</v>
      </c>
      <c r="Q17" s="53" t="str">
        <f t="shared" si="6"/>
        <v>N/A</v>
      </c>
      <c r="R17" s="53" t="str">
        <f t="shared" si="7"/>
        <v>N/A</v>
      </c>
      <c r="S17" s="30" t="s">
        <v>45</v>
      </c>
      <c r="T17" s="30" t="s">
        <v>45</v>
      </c>
      <c r="U17" s="30" t="str">
        <f t="shared" si="8"/>
        <v>N/A</v>
      </c>
      <c r="V17" s="30" t="str">
        <f t="shared" si="9"/>
        <v>N/A</v>
      </c>
      <c r="W17" s="53" t="s">
        <v>45</v>
      </c>
      <c r="X17" s="53" t="s">
        <v>45</v>
      </c>
      <c r="Y17" s="53" t="str">
        <f t="shared" si="10"/>
        <v>N/A</v>
      </c>
      <c r="Z17" s="53" t="str">
        <f t="shared" si="11"/>
        <v>N/A</v>
      </c>
      <c r="AA17"/>
    </row>
    <row r="18" spans="1:27" x14ac:dyDescent="0.25">
      <c r="A18" s="3" t="s">
        <v>61</v>
      </c>
      <c r="B18" s="15">
        <f>0.00000003 *1000</f>
        <v>2.9999999999999997E-5</v>
      </c>
      <c r="C18" s="33">
        <v>5.0000000000000001E-9</v>
      </c>
      <c r="D18" s="31">
        <v>1.3000000000000001E-8</v>
      </c>
      <c r="E18" s="30">
        <f t="shared" si="1"/>
        <v>-8.0000000000000005E-9</v>
      </c>
      <c r="F18" s="32">
        <f t="shared" si="2"/>
        <v>-61.53846153846154</v>
      </c>
      <c r="G18" s="49">
        <v>5.1000000000000002E-9</v>
      </c>
      <c r="H18" s="46">
        <v>1.4E-8</v>
      </c>
      <c r="I18" s="47">
        <f t="shared" si="0"/>
        <v>-8.9000000000000003E-9</v>
      </c>
      <c r="J18" s="46">
        <f t="shared" si="3"/>
        <v>-63.571428571428577</v>
      </c>
      <c r="K18" s="58" t="s">
        <v>45</v>
      </c>
      <c r="L18" s="30" t="s">
        <v>45</v>
      </c>
      <c r="M18" s="30" t="str">
        <f t="shared" si="4"/>
        <v>N/A</v>
      </c>
      <c r="N18" s="30" t="str">
        <f t="shared" si="5"/>
        <v>N/A</v>
      </c>
      <c r="O18" s="53" t="s">
        <v>45</v>
      </c>
      <c r="P18" s="53" t="s">
        <v>45</v>
      </c>
      <c r="Q18" s="53" t="str">
        <f t="shared" si="6"/>
        <v>N/A</v>
      </c>
      <c r="R18" s="53" t="str">
        <f t="shared" si="7"/>
        <v>N/A</v>
      </c>
      <c r="S18" s="30" t="s">
        <v>45</v>
      </c>
      <c r="T18" s="30" t="s">
        <v>45</v>
      </c>
      <c r="U18" s="30" t="str">
        <f t="shared" si="8"/>
        <v>N/A</v>
      </c>
      <c r="V18" s="30" t="str">
        <f t="shared" si="9"/>
        <v>N/A</v>
      </c>
      <c r="W18" s="53" t="s">
        <v>45</v>
      </c>
      <c r="X18" s="53" t="s">
        <v>45</v>
      </c>
      <c r="Y18" s="53" t="str">
        <f t="shared" si="10"/>
        <v>N/A</v>
      </c>
      <c r="Z18" s="53" t="str">
        <f t="shared" si="11"/>
        <v>N/A</v>
      </c>
      <c r="AA18"/>
    </row>
    <row r="19" spans="1:27" x14ac:dyDescent="0.25">
      <c r="A19" s="3" t="s">
        <v>62</v>
      </c>
      <c r="B19" s="15">
        <f>0.1*1000</f>
        <v>100</v>
      </c>
      <c r="C19" s="30">
        <v>300</v>
      </c>
      <c r="D19" s="31" t="s">
        <v>45</v>
      </c>
      <c r="E19" s="30" t="str">
        <f t="shared" si="1"/>
        <v>N/A</v>
      </c>
      <c r="F19" s="32" t="str">
        <f t="shared" si="2"/>
        <v>N/A</v>
      </c>
      <c r="G19" s="46">
        <v>600</v>
      </c>
      <c r="H19" s="48" t="s">
        <v>45</v>
      </c>
      <c r="I19" s="47" t="str">
        <f t="shared" si="0"/>
        <v>N/A</v>
      </c>
      <c r="J19" s="46" t="str">
        <f t="shared" si="3"/>
        <v>N/A</v>
      </c>
      <c r="K19" s="58" t="s">
        <v>45</v>
      </c>
      <c r="L19" s="30" t="s">
        <v>45</v>
      </c>
      <c r="M19" s="30" t="str">
        <f t="shared" si="4"/>
        <v>N/A</v>
      </c>
      <c r="N19" s="30" t="str">
        <f t="shared" si="5"/>
        <v>N/A</v>
      </c>
      <c r="O19" s="53" t="s">
        <v>45</v>
      </c>
      <c r="P19" s="53" t="s">
        <v>45</v>
      </c>
      <c r="Q19" s="53" t="str">
        <f t="shared" si="6"/>
        <v>N/A</v>
      </c>
      <c r="R19" s="53" t="str">
        <f t="shared" si="7"/>
        <v>N/A</v>
      </c>
      <c r="S19" s="30" t="s">
        <v>45</v>
      </c>
      <c r="T19" s="30" t="s">
        <v>45</v>
      </c>
      <c r="U19" s="30" t="str">
        <f t="shared" si="8"/>
        <v>N/A</v>
      </c>
      <c r="V19" s="30" t="str">
        <f t="shared" si="9"/>
        <v>N/A</v>
      </c>
      <c r="W19" s="53" t="s">
        <v>45</v>
      </c>
      <c r="X19" s="53" t="s">
        <v>45</v>
      </c>
      <c r="Y19" s="53" t="str">
        <f t="shared" si="10"/>
        <v>N/A</v>
      </c>
      <c r="Z19" s="53" t="str">
        <f t="shared" si="11"/>
        <v>N/A</v>
      </c>
      <c r="AA19"/>
    </row>
    <row r="20" spans="1:27" x14ac:dyDescent="0.25">
      <c r="A20" s="3" t="s">
        <v>63</v>
      </c>
      <c r="B20" s="15">
        <f t="shared" ref="B20:B23" si="12">0.1*1000</f>
        <v>100</v>
      </c>
      <c r="C20" s="30">
        <v>1.5</v>
      </c>
      <c r="D20" s="31">
        <v>2.1</v>
      </c>
      <c r="E20" s="30">
        <f t="shared" si="1"/>
        <v>-0.60000000000000009</v>
      </c>
      <c r="F20" s="32">
        <f t="shared" si="2"/>
        <v>-28.571428571428577</v>
      </c>
      <c r="G20" s="46">
        <v>2.8</v>
      </c>
      <c r="H20" s="46">
        <v>6.5</v>
      </c>
      <c r="I20" s="47">
        <f t="shared" si="0"/>
        <v>-3.7</v>
      </c>
      <c r="J20" s="46">
        <f t="shared" si="3"/>
        <v>-56.92307692307692</v>
      </c>
      <c r="K20" s="58" t="s">
        <v>45</v>
      </c>
      <c r="L20" s="30" t="s">
        <v>45</v>
      </c>
      <c r="M20" s="30" t="str">
        <f t="shared" si="4"/>
        <v>N/A</v>
      </c>
      <c r="N20" s="30" t="str">
        <f t="shared" si="5"/>
        <v>N/A</v>
      </c>
      <c r="O20" s="53" t="s">
        <v>45</v>
      </c>
      <c r="P20" s="53" t="s">
        <v>45</v>
      </c>
      <c r="Q20" s="53" t="str">
        <f t="shared" si="6"/>
        <v>N/A</v>
      </c>
      <c r="R20" s="53" t="str">
        <f t="shared" si="7"/>
        <v>N/A</v>
      </c>
      <c r="S20" s="30" t="s">
        <v>45</v>
      </c>
      <c r="T20" s="30" t="s">
        <v>45</v>
      </c>
      <c r="U20" s="30" t="str">
        <f t="shared" si="8"/>
        <v>N/A</v>
      </c>
      <c r="V20" s="30" t="str">
        <f t="shared" si="9"/>
        <v>N/A</v>
      </c>
      <c r="W20" s="53" t="s">
        <v>45</v>
      </c>
      <c r="X20" s="53" t="s">
        <v>45</v>
      </c>
      <c r="Y20" s="53" t="str">
        <f t="shared" si="10"/>
        <v>N/A</v>
      </c>
      <c r="Z20" s="53" t="str">
        <f t="shared" si="11"/>
        <v>N/A</v>
      </c>
      <c r="AA20"/>
    </row>
    <row r="21" spans="1:27" x14ac:dyDescent="0.25">
      <c r="A21" s="3" t="s">
        <v>64</v>
      </c>
      <c r="B21" s="15">
        <f t="shared" si="12"/>
        <v>100</v>
      </c>
      <c r="C21" s="30">
        <v>10</v>
      </c>
      <c r="D21" s="31">
        <v>93</v>
      </c>
      <c r="E21" s="30">
        <f t="shared" si="1"/>
        <v>-83</v>
      </c>
      <c r="F21" s="32">
        <f t="shared" si="2"/>
        <v>-89.247311827956992</v>
      </c>
      <c r="G21" s="46">
        <v>60</v>
      </c>
      <c r="H21" s="46">
        <v>790</v>
      </c>
      <c r="I21" s="47">
        <f t="shared" si="0"/>
        <v>-730</v>
      </c>
      <c r="J21" s="46">
        <f t="shared" si="3"/>
        <v>-92.405063291139243</v>
      </c>
      <c r="K21" s="58" t="s">
        <v>45</v>
      </c>
      <c r="L21" s="30" t="s">
        <v>45</v>
      </c>
      <c r="M21" s="30" t="str">
        <f t="shared" si="4"/>
        <v>N/A</v>
      </c>
      <c r="N21" s="30" t="str">
        <f t="shared" si="5"/>
        <v>N/A</v>
      </c>
      <c r="O21" s="53" t="s">
        <v>45</v>
      </c>
      <c r="P21" s="53" t="s">
        <v>45</v>
      </c>
      <c r="Q21" s="53" t="str">
        <f t="shared" si="6"/>
        <v>N/A</v>
      </c>
      <c r="R21" s="53" t="str">
        <f t="shared" si="7"/>
        <v>N/A</v>
      </c>
      <c r="S21" s="30" t="s">
        <v>45</v>
      </c>
      <c r="T21" s="30" t="s">
        <v>45</v>
      </c>
      <c r="U21" s="30" t="str">
        <f t="shared" si="8"/>
        <v>N/A</v>
      </c>
      <c r="V21" s="30" t="str">
        <f t="shared" si="9"/>
        <v>N/A</v>
      </c>
      <c r="W21" s="53" t="s">
        <v>45</v>
      </c>
      <c r="X21" s="53" t="s">
        <v>45</v>
      </c>
      <c r="Y21" s="53" t="str">
        <f t="shared" si="10"/>
        <v>N/A</v>
      </c>
      <c r="Z21" s="53" t="str">
        <f t="shared" si="11"/>
        <v>N/A</v>
      </c>
      <c r="AA21"/>
    </row>
    <row r="22" spans="1:27" x14ac:dyDescent="0.25">
      <c r="A22" s="3" t="s">
        <v>65</v>
      </c>
      <c r="B22" s="15">
        <f t="shared" si="12"/>
        <v>100</v>
      </c>
      <c r="C22" s="30">
        <v>100</v>
      </c>
      <c r="D22" s="31">
        <v>540</v>
      </c>
      <c r="E22" s="30">
        <f t="shared" si="1"/>
        <v>-440</v>
      </c>
      <c r="F22" s="32">
        <f t="shared" si="2"/>
        <v>-81.481481481481481</v>
      </c>
      <c r="G22" s="46">
        <v>3000</v>
      </c>
      <c r="H22" s="46">
        <v>2300</v>
      </c>
      <c r="I22" s="47">
        <f t="shared" si="0"/>
        <v>700</v>
      </c>
      <c r="J22" s="46">
        <f t="shared" si="3"/>
        <v>30.434782608695656</v>
      </c>
      <c r="K22" s="58" t="s">
        <v>45</v>
      </c>
      <c r="L22" s="30" t="s">
        <v>45</v>
      </c>
      <c r="M22" s="30" t="str">
        <f t="shared" si="4"/>
        <v>N/A</v>
      </c>
      <c r="N22" s="30" t="str">
        <f t="shared" si="5"/>
        <v>N/A</v>
      </c>
      <c r="O22" s="53" t="s">
        <v>45</v>
      </c>
      <c r="P22" s="53" t="s">
        <v>45</v>
      </c>
      <c r="Q22" s="53" t="str">
        <f t="shared" si="6"/>
        <v>N/A</v>
      </c>
      <c r="R22" s="53" t="str">
        <f t="shared" si="7"/>
        <v>N/A</v>
      </c>
      <c r="S22" s="30" t="s">
        <v>45</v>
      </c>
      <c r="T22" s="30" t="s">
        <v>45</v>
      </c>
      <c r="U22" s="30" t="str">
        <f t="shared" si="8"/>
        <v>N/A</v>
      </c>
      <c r="V22" s="30" t="str">
        <f t="shared" si="9"/>
        <v>N/A</v>
      </c>
      <c r="W22" s="53" t="s">
        <v>45</v>
      </c>
      <c r="X22" s="53" t="s">
        <v>45</v>
      </c>
      <c r="Y22" s="53" t="str">
        <f t="shared" si="10"/>
        <v>N/A</v>
      </c>
      <c r="Z22" s="53" t="str">
        <f t="shared" si="11"/>
        <v>N/A</v>
      </c>
      <c r="AA22"/>
    </row>
    <row r="23" spans="1:27" x14ac:dyDescent="0.25">
      <c r="A23" s="3" t="s">
        <v>66</v>
      </c>
      <c r="B23" s="15">
        <f t="shared" si="12"/>
        <v>100</v>
      </c>
      <c r="C23" s="30">
        <v>10</v>
      </c>
      <c r="D23" s="31">
        <v>70</v>
      </c>
      <c r="E23" s="30">
        <f t="shared" si="1"/>
        <v>-60</v>
      </c>
      <c r="F23" s="32">
        <f t="shared" si="2"/>
        <v>-85.714285714285708</v>
      </c>
      <c r="G23" s="46">
        <v>300</v>
      </c>
      <c r="H23" s="46">
        <v>14000</v>
      </c>
      <c r="I23" s="47">
        <f t="shared" si="0"/>
        <v>-13700</v>
      </c>
      <c r="J23" s="46">
        <f t="shared" si="3"/>
        <v>-97.857142857142847</v>
      </c>
      <c r="K23" s="58" t="s">
        <v>45</v>
      </c>
      <c r="L23" s="30" t="s">
        <v>45</v>
      </c>
      <c r="M23" s="30" t="str">
        <f t="shared" si="4"/>
        <v>N/A</v>
      </c>
      <c r="N23" s="30" t="str">
        <f t="shared" si="5"/>
        <v>N/A</v>
      </c>
      <c r="O23" s="53" t="s">
        <v>45</v>
      </c>
      <c r="P23" s="53" t="s">
        <v>45</v>
      </c>
      <c r="Q23" s="53" t="str">
        <f t="shared" si="6"/>
        <v>N/A</v>
      </c>
      <c r="R23" s="53" t="str">
        <f t="shared" si="7"/>
        <v>N/A</v>
      </c>
      <c r="S23" s="30" t="s">
        <v>45</v>
      </c>
      <c r="T23" s="30" t="s">
        <v>45</v>
      </c>
      <c r="U23" s="30" t="str">
        <f t="shared" si="8"/>
        <v>N/A</v>
      </c>
      <c r="V23" s="30" t="str">
        <f t="shared" si="9"/>
        <v>N/A</v>
      </c>
      <c r="W23" s="53" t="s">
        <v>45</v>
      </c>
      <c r="X23" s="53" t="s">
        <v>45</v>
      </c>
      <c r="Y23" s="53" t="str">
        <f t="shared" si="10"/>
        <v>N/A</v>
      </c>
      <c r="Z23" s="53" t="str">
        <f t="shared" si="11"/>
        <v>N/A</v>
      </c>
      <c r="AA23"/>
    </row>
    <row r="24" spans="1:27" x14ac:dyDescent="0.25">
      <c r="A24" s="3" t="s">
        <v>67</v>
      </c>
      <c r="B24" s="15" t="s">
        <v>51</v>
      </c>
      <c r="C24" s="30">
        <v>4.9000000000000002E-2</v>
      </c>
      <c r="D24" s="31">
        <v>0.11</v>
      </c>
      <c r="E24" s="30">
        <f t="shared" si="1"/>
        <v>-6.0999999999999999E-2</v>
      </c>
      <c r="F24" s="32">
        <f t="shared" si="2"/>
        <v>-55.454545454545453</v>
      </c>
      <c r="G24" s="46">
        <v>1.7</v>
      </c>
      <c r="H24" s="46">
        <v>9.1</v>
      </c>
      <c r="I24" s="47">
        <f t="shared" si="0"/>
        <v>-7.3999999999999995</v>
      </c>
      <c r="J24" s="46">
        <f t="shared" si="3"/>
        <v>-81.318681318681314</v>
      </c>
      <c r="K24" s="58" t="s">
        <v>45</v>
      </c>
      <c r="L24" s="30" t="s">
        <v>45</v>
      </c>
      <c r="M24" s="30" t="str">
        <f t="shared" si="4"/>
        <v>N/A</v>
      </c>
      <c r="N24" s="30" t="str">
        <f t="shared" si="5"/>
        <v>N/A</v>
      </c>
      <c r="O24" s="53" t="s">
        <v>45</v>
      </c>
      <c r="P24" s="53" t="s">
        <v>45</v>
      </c>
      <c r="Q24" s="53" t="str">
        <f t="shared" si="6"/>
        <v>N/A</v>
      </c>
      <c r="R24" s="53" t="str">
        <f t="shared" si="7"/>
        <v>N/A</v>
      </c>
      <c r="S24" s="30" t="s">
        <v>45</v>
      </c>
      <c r="T24" s="30" t="s">
        <v>45</v>
      </c>
      <c r="U24" s="30" t="str">
        <f t="shared" si="8"/>
        <v>N/A</v>
      </c>
      <c r="V24" s="30" t="str">
        <f t="shared" si="9"/>
        <v>N/A</v>
      </c>
      <c r="W24" s="53" t="s">
        <v>45</v>
      </c>
      <c r="X24" s="53" t="s">
        <v>45</v>
      </c>
      <c r="Y24" s="53" t="str">
        <f t="shared" si="10"/>
        <v>N/A</v>
      </c>
      <c r="Z24" s="53" t="str">
        <f t="shared" si="11"/>
        <v>N/A</v>
      </c>
      <c r="AA24"/>
    </row>
    <row r="25" spans="1:27" x14ac:dyDescent="0.25">
      <c r="A25" s="3" t="s">
        <v>68</v>
      </c>
      <c r="B25" s="15" t="s">
        <v>51</v>
      </c>
      <c r="C25" s="30" t="s">
        <v>45</v>
      </c>
      <c r="D25" s="31" t="s">
        <v>45</v>
      </c>
      <c r="E25" s="30" t="str">
        <f t="shared" si="1"/>
        <v>N/A</v>
      </c>
      <c r="F25" s="32" t="str">
        <f t="shared" si="2"/>
        <v>N/A</v>
      </c>
      <c r="G25" s="48" t="s">
        <v>45</v>
      </c>
      <c r="H25" s="48" t="s">
        <v>45</v>
      </c>
      <c r="I25" s="47" t="str">
        <f t="shared" si="0"/>
        <v>N/A</v>
      </c>
      <c r="J25" s="46" t="str">
        <f t="shared" si="3"/>
        <v>N/A</v>
      </c>
      <c r="K25" s="58" t="s">
        <v>45</v>
      </c>
      <c r="L25" s="30" t="s">
        <v>45</v>
      </c>
      <c r="M25" s="30" t="str">
        <f t="shared" si="4"/>
        <v>N/A</v>
      </c>
      <c r="N25" s="30" t="str">
        <f t="shared" si="5"/>
        <v>N/A</v>
      </c>
      <c r="O25" s="53" t="s">
        <v>45</v>
      </c>
      <c r="P25" s="53" t="s">
        <v>45</v>
      </c>
      <c r="Q25" s="53" t="str">
        <f t="shared" si="6"/>
        <v>N/A</v>
      </c>
      <c r="R25" s="53" t="str">
        <f t="shared" si="7"/>
        <v>N/A</v>
      </c>
      <c r="S25" s="30" t="s">
        <v>45</v>
      </c>
      <c r="T25" s="30" t="s">
        <v>45</v>
      </c>
      <c r="U25" s="30" t="str">
        <f t="shared" si="8"/>
        <v>N/A</v>
      </c>
      <c r="V25" s="30" t="str">
        <f t="shared" si="9"/>
        <v>N/A</v>
      </c>
      <c r="W25" s="53" t="s">
        <v>45</v>
      </c>
      <c r="X25" s="53" t="s">
        <v>45</v>
      </c>
      <c r="Y25" s="53" t="str">
        <f t="shared" si="10"/>
        <v>N/A</v>
      </c>
      <c r="Z25" s="53" t="str">
        <f t="shared" si="11"/>
        <v>N/A</v>
      </c>
      <c r="AA25"/>
    </row>
    <row r="26" spans="1:27" x14ac:dyDescent="0.25">
      <c r="A26" s="8" t="s">
        <v>69</v>
      </c>
      <c r="B26" s="15" t="s">
        <v>51</v>
      </c>
      <c r="C26" s="30" t="s">
        <v>45</v>
      </c>
      <c r="D26" s="31" t="s">
        <v>45</v>
      </c>
      <c r="E26" s="30" t="str">
        <f t="shared" si="1"/>
        <v>N/A</v>
      </c>
      <c r="F26" s="32" t="str">
        <f t="shared" si="2"/>
        <v>N/A</v>
      </c>
      <c r="G26" s="48" t="s">
        <v>45</v>
      </c>
      <c r="H26" s="48" t="s">
        <v>45</v>
      </c>
      <c r="I26" s="47" t="str">
        <f t="shared" si="0"/>
        <v>N/A</v>
      </c>
      <c r="J26" s="46" t="str">
        <f t="shared" si="3"/>
        <v>N/A</v>
      </c>
      <c r="K26" s="58" t="s">
        <v>45</v>
      </c>
      <c r="L26" s="30" t="s">
        <v>45</v>
      </c>
      <c r="M26" s="30" t="str">
        <f t="shared" si="4"/>
        <v>N/A</v>
      </c>
      <c r="N26" s="30" t="str">
        <f t="shared" si="5"/>
        <v>N/A</v>
      </c>
      <c r="O26" s="53" t="s">
        <v>45</v>
      </c>
      <c r="P26" s="53" t="s">
        <v>45</v>
      </c>
      <c r="Q26" s="53" t="str">
        <f t="shared" si="6"/>
        <v>N/A</v>
      </c>
      <c r="R26" s="53" t="str">
        <f t="shared" si="7"/>
        <v>N/A</v>
      </c>
      <c r="S26" s="30" t="s">
        <v>45</v>
      </c>
      <c r="T26" s="30" t="s">
        <v>45</v>
      </c>
      <c r="U26" s="30" t="str">
        <f t="shared" si="8"/>
        <v>N/A</v>
      </c>
      <c r="V26" s="30" t="str">
        <f t="shared" si="9"/>
        <v>N/A</v>
      </c>
      <c r="W26" s="53" t="s">
        <v>45</v>
      </c>
      <c r="X26" s="53" t="s">
        <v>45</v>
      </c>
      <c r="Y26" s="53" t="str">
        <f t="shared" si="10"/>
        <v>N/A</v>
      </c>
      <c r="Z26" s="53" t="str">
        <f t="shared" si="11"/>
        <v>N/A</v>
      </c>
      <c r="AA26"/>
    </row>
    <row r="27" spans="1:27" x14ac:dyDescent="0.25">
      <c r="A27" s="3" t="s">
        <v>70</v>
      </c>
      <c r="B27" s="15" t="s">
        <v>51</v>
      </c>
      <c r="C27" s="30">
        <v>800</v>
      </c>
      <c r="D27" s="31">
        <v>1700</v>
      </c>
      <c r="E27" s="30">
        <f t="shared" si="1"/>
        <v>-900</v>
      </c>
      <c r="F27" s="32">
        <f t="shared" si="2"/>
        <v>-52.941176470588239</v>
      </c>
      <c r="G27" s="50">
        <v>1000</v>
      </c>
      <c r="H27" s="46">
        <v>4300</v>
      </c>
      <c r="I27" s="47">
        <f t="shared" si="0"/>
        <v>-3300</v>
      </c>
      <c r="J27" s="46">
        <f t="shared" si="3"/>
        <v>-76.744186046511629</v>
      </c>
      <c r="K27" s="58" t="s">
        <v>45</v>
      </c>
      <c r="L27" s="30" t="s">
        <v>45</v>
      </c>
      <c r="M27" s="30" t="str">
        <f t="shared" si="4"/>
        <v>N/A</v>
      </c>
      <c r="N27" s="30" t="str">
        <f t="shared" si="5"/>
        <v>N/A</v>
      </c>
      <c r="O27" s="53" t="s">
        <v>45</v>
      </c>
      <c r="P27" s="53" t="s">
        <v>45</v>
      </c>
      <c r="Q27" s="53" t="str">
        <f t="shared" si="6"/>
        <v>N/A</v>
      </c>
      <c r="R27" s="53" t="str">
        <f t="shared" si="7"/>
        <v>N/A</v>
      </c>
      <c r="S27" s="30" t="s">
        <v>45</v>
      </c>
      <c r="T27" s="30" t="s">
        <v>45</v>
      </c>
      <c r="U27" s="30" t="str">
        <f t="shared" si="8"/>
        <v>N/A</v>
      </c>
      <c r="V27" s="30" t="str">
        <f t="shared" si="9"/>
        <v>N/A</v>
      </c>
      <c r="W27" s="53" t="s">
        <v>45</v>
      </c>
      <c r="X27" s="53" t="s">
        <v>45</v>
      </c>
      <c r="Y27" s="53" t="str">
        <f t="shared" si="10"/>
        <v>N/A</v>
      </c>
      <c r="Z27" s="53" t="str">
        <f t="shared" si="11"/>
        <v>N/A</v>
      </c>
      <c r="AA27"/>
    </row>
    <row r="28" spans="1:27" x14ac:dyDescent="0.25">
      <c r="A28" s="3" t="s">
        <v>71</v>
      </c>
      <c r="B28" s="15">
        <f>0.1*1000</f>
        <v>100</v>
      </c>
      <c r="C28" s="30">
        <v>30</v>
      </c>
      <c r="D28" s="31">
        <v>120</v>
      </c>
      <c r="E28" s="30">
        <f t="shared" si="1"/>
        <v>-90</v>
      </c>
      <c r="F28" s="32">
        <f t="shared" si="2"/>
        <v>-75</v>
      </c>
      <c r="G28" s="46">
        <v>800</v>
      </c>
      <c r="H28" s="46">
        <v>400</v>
      </c>
      <c r="I28" s="47">
        <f t="shared" si="0"/>
        <v>400</v>
      </c>
      <c r="J28" s="46">
        <f t="shared" si="3"/>
        <v>100</v>
      </c>
      <c r="K28" s="58" t="s">
        <v>45</v>
      </c>
      <c r="L28" s="30" t="s">
        <v>45</v>
      </c>
      <c r="M28" s="30" t="str">
        <f t="shared" si="4"/>
        <v>N/A</v>
      </c>
      <c r="N28" s="30" t="str">
        <f t="shared" si="5"/>
        <v>N/A</v>
      </c>
      <c r="O28" s="53" t="s">
        <v>45</v>
      </c>
      <c r="P28" s="53" t="s">
        <v>45</v>
      </c>
      <c r="Q28" s="53" t="str">
        <f t="shared" si="6"/>
        <v>N/A</v>
      </c>
      <c r="R28" s="53" t="str">
        <f t="shared" si="7"/>
        <v>N/A</v>
      </c>
      <c r="S28" s="30" t="s">
        <v>45</v>
      </c>
      <c r="T28" s="30" t="s">
        <v>45</v>
      </c>
      <c r="U28" s="30" t="str">
        <f t="shared" si="8"/>
        <v>N/A</v>
      </c>
      <c r="V28" s="30" t="str">
        <f t="shared" si="9"/>
        <v>N/A</v>
      </c>
      <c r="W28" s="53" t="s">
        <v>45</v>
      </c>
      <c r="X28" s="53" t="s">
        <v>45</v>
      </c>
      <c r="Y28" s="53" t="str">
        <f t="shared" si="10"/>
        <v>N/A</v>
      </c>
      <c r="Z28" s="53" t="str">
        <f t="shared" si="11"/>
        <v>N/A</v>
      </c>
      <c r="AA28"/>
    </row>
    <row r="29" spans="1:27" x14ac:dyDescent="0.25">
      <c r="A29" s="3" t="s">
        <v>72</v>
      </c>
      <c r="B29" s="15">
        <f t="shared" ref="B29:B30" si="13">0.1*1000</f>
        <v>100</v>
      </c>
      <c r="C29" s="30">
        <v>2</v>
      </c>
      <c r="D29" s="31">
        <v>13.4</v>
      </c>
      <c r="E29" s="30">
        <f t="shared" si="1"/>
        <v>-11.4</v>
      </c>
      <c r="F29" s="32">
        <f t="shared" si="2"/>
        <v>-85.074626865671647</v>
      </c>
      <c r="G29" s="46">
        <v>30</v>
      </c>
      <c r="H29" s="46">
        <v>765</v>
      </c>
      <c r="I29" s="47">
        <f t="shared" si="0"/>
        <v>-735</v>
      </c>
      <c r="J29" s="46">
        <f t="shared" si="3"/>
        <v>-96.078431372549019</v>
      </c>
      <c r="K29" s="58" t="s">
        <v>45</v>
      </c>
      <c r="L29" s="30" t="s">
        <v>45</v>
      </c>
      <c r="M29" s="30" t="str">
        <f t="shared" si="4"/>
        <v>N/A</v>
      </c>
      <c r="N29" s="30" t="str">
        <f t="shared" si="5"/>
        <v>N/A</v>
      </c>
      <c r="O29" s="53" t="s">
        <v>45</v>
      </c>
      <c r="P29" s="53" t="s">
        <v>45</v>
      </c>
      <c r="Q29" s="53" t="str">
        <f t="shared" si="6"/>
        <v>N/A</v>
      </c>
      <c r="R29" s="53" t="str">
        <f t="shared" si="7"/>
        <v>N/A</v>
      </c>
      <c r="S29" s="30" t="s">
        <v>45</v>
      </c>
      <c r="T29" s="30" t="s">
        <v>45</v>
      </c>
      <c r="U29" s="30" t="str">
        <f t="shared" si="8"/>
        <v>N/A</v>
      </c>
      <c r="V29" s="30" t="str">
        <f t="shared" si="9"/>
        <v>N/A</v>
      </c>
      <c r="W29" s="53" t="s">
        <v>45</v>
      </c>
      <c r="X29" s="53" t="s">
        <v>45</v>
      </c>
      <c r="Y29" s="53" t="str">
        <f t="shared" si="10"/>
        <v>N/A</v>
      </c>
      <c r="Z29" s="53" t="str">
        <f t="shared" si="11"/>
        <v>N/A</v>
      </c>
      <c r="AA29"/>
    </row>
    <row r="30" spans="1:27" x14ac:dyDescent="0.25">
      <c r="A30" s="3" t="s">
        <v>73</v>
      </c>
      <c r="B30" s="15">
        <f t="shared" si="13"/>
        <v>100</v>
      </c>
      <c r="C30" s="30" t="s">
        <v>45</v>
      </c>
      <c r="D30" s="31" t="s">
        <v>45</v>
      </c>
      <c r="E30" s="30" t="str">
        <f t="shared" si="1"/>
        <v>N/A</v>
      </c>
      <c r="F30" s="32" t="str">
        <f t="shared" si="2"/>
        <v>N/A</v>
      </c>
      <c r="G30" s="48" t="s">
        <v>45</v>
      </c>
      <c r="H30" s="48" t="s">
        <v>45</v>
      </c>
      <c r="I30" s="47" t="str">
        <f t="shared" si="0"/>
        <v>N/A</v>
      </c>
      <c r="J30" s="46" t="str">
        <f t="shared" si="3"/>
        <v>N/A</v>
      </c>
      <c r="K30" s="58" t="s">
        <v>45</v>
      </c>
      <c r="L30" s="30" t="s">
        <v>45</v>
      </c>
      <c r="M30" s="30" t="str">
        <f t="shared" si="4"/>
        <v>N/A</v>
      </c>
      <c r="N30" s="30" t="str">
        <f t="shared" si="5"/>
        <v>N/A</v>
      </c>
      <c r="O30" s="53" t="s">
        <v>45</v>
      </c>
      <c r="P30" s="53" t="s">
        <v>45</v>
      </c>
      <c r="Q30" s="53" t="str">
        <f t="shared" si="6"/>
        <v>N/A</v>
      </c>
      <c r="R30" s="53" t="str">
        <f t="shared" si="7"/>
        <v>N/A</v>
      </c>
      <c r="S30" s="30" t="s">
        <v>45</v>
      </c>
      <c r="T30" s="30" t="s">
        <v>45</v>
      </c>
      <c r="U30" s="30" t="str">
        <f t="shared" si="8"/>
        <v>N/A</v>
      </c>
      <c r="V30" s="30" t="str">
        <f t="shared" si="9"/>
        <v>N/A</v>
      </c>
      <c r="W30" s="53" t="s">
        <v>45</v>
      </c>
      <c r="X30" s="53" t="s">
        <v>45</v>
      </c>
      <c r="Y30" s="53" t="str">
        <f t="shared" si="10"/>
        <v>N/A</v>
      </c>
      <c r="Z30" s="53" t="str">
        <f t="shared" si="11"/>
        <v>N/A</v>
      </c>
      <c r="AA30"/>
    </row>
    <row r="31" spans="1:27" x14ac:dyDescent="0.25">
      <c r="A31" s="3" t="s">
        <v>74</v>
      </c>
      <c r="B31" s="15" t="s">
        <v>51</v>
      </c>
      <c r="C31" s="30">
        <v>4.9000000000000002E-2</v>
      </c>
      <c r="D31" s="31">
        <v>0.04</v>
      </c>
      <c r="E31" s="30">
        <f t="shared" si="1"/>
        <v>9.0000000000000011E-3</v>
      </c>
      <c r="F31" s="32">
        <f t="shared" si="2"/>
        <v>22.500000000000004</v>
      </c>
      <c r="G31" s="46">
        <v>0.15</v>
      </c>
      <c r="H31" s="46">
        <v>7.6999999999999999E-2</v>
      </c>
      <c r="I31" s="47">
        <f t="shared" si="0"/>
        <v>7.2999999999999995E-2</v>
      </c>
      <c r="J31" s="46">
        <f t="shared" si="3"/>
        <v>94.805194805194802</v>
      </c>
      <c r="K31" s="58" t="s">
        <v>45</v>
      </c>
      <c r="L31" s="30" t="s">
        <v>45</v>
      </c>
      <c r="M31" s="30" t="str">
        <f t="shared" si="4"/>
        <v>N/A</v>
      </c>
      <c r="N31" s="30" t="str">
        <f t="shared" si="5"/>
        <v>N/A</v>
      </c>
      <c r="O31" s="53" t="s">
        <v>45</v>
      </c>
      <c r="P31" s="53" t="s">
        <v>45</v>
      </c>
      <c r="Q31" s="53" t="str">
        <f t="shared" si="6"/>
        <v>N/A</v>
      </c>
      <c r="R31" s="53" t="str">
        <f t="shared" si="7"/>
        <v>N/A</v>
      </c>
      <c r="S31" s="30" t="s">
        <v>45</v>
      </c>
      <c r="T31" s="30" t="s">
        <v>45</v>
      </c>
      <c r="U31" s="30" t="str">
        <f t="shared" si="8"/>
        <v>N/A</v>
      </c>
      <c r="V31" s="30" t="str">
        <f t="shared" si="9"/>
        <v>N/A</v>
      </c>
      <c r="W31" s="53" t="s">
        <v>45</v>
      </c>
      <c r="X31" s="53" t="s">
        <v>45</v>
      </c>
      <c r="Y31" s="53" t="str">
        <f t="shared" si="10"/>
        <v>N/A</v>
      </c>
      <c r="Z31" s="53" t="str">
        <f t="shared" si="11"/>
        <v>N/A</v>
      </c>
      <c r="AA31"/>
    </row>
    <row r="32" spans="1:27" x14ac:dyDescent="0.25">
      <c r="A32" s="3" t="s">
        <v>75</v>
      </c>
      <c r="B32" s="15">
        <f>0.1*1000</f>
        <v>100</v>
      </c>
      <c r="C32" s="30">
        <v>500</v>
      </c>
      <c r="D32" s="31" t="s">
        <v>45</v>
      </c>
      <c r="E32" s="30" t="str">
        <f t="shared" si="1"/>
        <v>N/A</v>
      </c>
      <c r="F32" s="32" t="str">
        <f t="shared" si="2"/>
        <v>N/A</v>
      </c>
      <c r="G32" s="46">
        <v>2000</v>
      </c>
      <c r="H32" s="48" t="s">
        <v>45</v>
      </c>
      <c r="I32" s="47" t="str">
        <f t="shared" si="0"/>
        <v>N/A</v>
      </c>
      <c r="J32" s="46" t="str">
        <f t="shared" si="3"/>
        <v>N/A</v>
      </c>
      <c r="K32" s="58" t="s">
        <v>45</v>
      </c>
      <c r="L32" s="30" t="s">
        <v>45</v>
      </c>
      <c r="M32" s="30" t="str">
        <f t="shared" si="4"/>
        <v>N/A</v>
      </c>
      <c r="N32" s="30" t="str">
        <f t="shared" si="5"/>
        <v>N/A</v>
      </c>
      <c r="O32" s="53" t="s">
        <v>45</v>
      </c>
      <c r="P32" s="53" t="s">
        <v>45</v>
      </c>
      <c r="Q32" s="53" t="str">
        <f t="shared" si="6"/>
        <v>N/A</v>
      </c>
      <c r="R32" s="53" t="str">
        <f t="shared" si="7"/>
        <v>N/A</v>
      </c>
      <c r="S32" s="30" t="s">
        <v>45</v>
      </c>
      <c r="T32" s="30" t="s">
        <v>45</v>
      </c>
      <c r="U32" s="30" t="str">
        <f t="shared" si="8"/>
        <v>N/A</v>
      </c>
      <c r="V32" s="30" t="str">
        <f t="shared" si="9"/>
        <v>N/A</v>
      </c>
      <c r="W32" s="53" t="s">
        <v>45</v>
      </c>
      <c r="X32" s="53" t="s">
        <v>45</v>
      </c>
      <c r="Y32" s="53" t="str">
        <f t="shared" si="10"/>
        <v>N/A</v>
      </c>
      <c r="Z32" s="53" t="str">
        <f t="shared" si="11"/>
        <v>N/A</v>
      </c>
      <c r="AA32"/>
    </row>
    <row r="33" spans="1:27" x14ac:dyDescent="0.25">
      <c r="A33" s="3" t="s">
        <v>76</v>
      </c>
      <c r="B33" s="15" t="s">
        <v>51</v>
      </c>
      <c r="C33" s="30" t="s">
        <v>45</v>
      </c>
      <c r="D33" s="31">
        <v>8.3000000000000001E-4</v>
      </c>
      <c r="E33" s="30" t="str">
        <f t="shared" si="1"/>
        <v>N/A</v>
      </c>
      <c r="F33" s="32" t="str">
        <f t="shared" si="2"/>
        <v>N/A</v>
      </c>
      <c r="G33" s="48" t="s">
        <v>45</v>
      </c>
      <c r="H33" s="46">
        <v>8.4000000000000003E-4</v>
      </c>
      <c r="I33" s="47" t="str">
        <f t="shared" si="0"/>
        <v>N/A</v>
      </c>
      <c r="J33" s="46" t="str">
        <f t="shared" si="3"/>
        <v>N/A</v>
      </c>
      <c r="K33" s="58" t="s">
        <v>45</v>
      </c>
      <c r="L33" s="30" t="s">
        <v>45</v>
      </c>
      <c r="M33" s="30" t="str">
        <f t="shared" si="4"/>
        <v>N/A</v>
      </c>
      <c r="N33" s="30" t="str">
        <f t="shared" si="5"/>
        <v>N/A</v>
      </c>
      <c r="O33" s="53" t="s">
        <v>45</v>
      </c>
      <c r="P33" s="53" t="s">
        <v>45</v>
      </c>
      <c r="Q33" s="53" t="str">
        <f t="shared" si="6"/>
        <v>N/A</v>
      </c>
      <c r="R33" s="53" t="str">
        <f t="shared" si="7"/>
        <v>N/A</v>
      </c>
      <c r="S33" s="30" t="s">
        <v>45</v>
      </c>
      <c r="T33" s="30" t="s">
        <v>45</v>
      </c>
      <c r="U33" s="30" t="str">
        <f t="shared" si="8"/>
        <v>N/A</v>
      </c>
      <c r="V33" s="30" t="str">
        <f t="shared" si="9"/>
        <v>N/A</v>
      </c>
      <c r="W33" s="53" t="s">
        <v>45</v>
      </c>
      <c r="X33" s="53" t="s">
        <v>45</v>
      </c>
      <c r="Y33" s="53" t="str">
        <f t="shared" si="10"/>
        <v>N/A</v>
      </c>
      <c r="Z33" s="53" t="str">
        <f t="shared" si="11"/>
        <v>N/A</v>
      </c>
      <c r="AA33"/>
    </row>
    <row r="34" spans="1:27" x14ac:dyDescent="0.25">
      <c r="A34" s="3" t="s">
        <v>77</v>
      </c>
      <c r="B34" s="15" t="s">
        <v>51</v>
      </c>
      <c r="C34" s="30" t="s">
        <v>45</v>
      </c>
      <c r="D34" s="31">
        <v>5.9000000000000003E-4</v>
      </c>
      <c r="E34" s="30" t="str">
        <f t="shared" si="1"/>
        <v>N/A</v>
      </c>
      <c r="F34" s="32" t="str">
        <f t="shared" si="2"/>
        <v>N/A</v>
      </c>
      <c r="G34" s="48" t="s">
        <v>45</v>
      </c>
      <c r="H34" s="46">
        <v>5.9000000000000003E-4</v>
      </c>
      <c r="I34" s="47" t="str">
        <f t="shared" si="0"/>
        <v>N/A</v>
      </c>
      <c r="J34" s="46" t="str">
        <f t="shared" si="3"/>
        <v>N/A</v>
      </c>
      <c r="K34" s="58" t="s">
        <v>45</v>
      </c>
      <c r="L34" s="30" t="s">
        <v>45</v>
      </c>
      <c r="M34" s="30" t="str">
        <f t="shared" si="4"/>
        <v>N/A</v>
      </c>
      <c r="N34" s="30" t="str">
        <f t="shared" si="5"/>
        <v>N/A</v>
      </c>
      <c r="O34" s="53" t="s">
        <v>45</v>
      </c>
      <c r="P34" s="53" t="s">
        <v>45</v>
      </c>
      <c r="Q34" s="53" t="str">
        <f t="shared" si="6"/>
        <v>N/A</v>
      </c>
      <c r="R34" s="53" t="str">
        <f t="shared" si="7"/>
        <v>N/A</v>
      </c>
      <c r="S34" s="30" t="s">
        <v>45</v>
      </c>
      <c r="T34" s="30" t="s">
        <v>45</v>
      </c>
      <c r="U34" s="30" t="str">
        <f t="shared" si="8"/>
        <v>N/A</v>
      </c>
      <c r="V34" s="30" t="str">
        <f t="shared" si="9"/>
        <v>N/A</v>
      </c>
      <c r="W34" s="53" t="s">
        <v>45</v>
      </c>
      <c r="X34" s="53" t="s">
        <v>45</v>
      </c>
      <c r="Y34" s="53" t="str">
        <f t="shared" si="10"/>
        <v>N/A</v>
      </c>
      <c r="Z34" s="53" t="str">
        <f t="shared" si="11"/>
        <v>N/A</v>
      </c>
      <c r="AA34"/>
    </row>
    <row r="35" spans="1:27" x14ac:dyDescent="0.25">
      <c r="A35" s="3" t="s">
        <v>78</v>
      </c>
      <c r="B35" s="15" t="s">
        <v>51</v>
      </c>
      <c r="C35" s="30">
        <v>3.0000000000000001E-5</v>
      </c>
      <c r="D35" s="31">
        <v>5.9000000000000003E-4</v>
      </c>
      <c r="E35" s="30">
        <f t="shared" si="1"/>
        <v>-5.6000000000000006E-4</v>
      </c>
      <c r="F35" s="32">
        <f t="shared" si="2"/>
        <v>-94.915254237288138</v>
      </c>
      <c r="G35" s="46">
        <v>3.0000000000000001E-5</v>
      </c>
      <c r="H35" s="46">
        <v>5.9000000000000003E-4</v>
      </c>
      <c r="I35" s="47">
        <f t="shared" si="0"/>
        <v>-5.6000000000000006E-4</v>
      </c>
      <c r="J35" s="46">
        <f t="shared" si="3"/>
        <v>-94.915254237288138</v>
      </c>
      <c r="K35" s="58">
        <v>1.1000000000000001</v>
      </c>
      <c r="L35" s="30">
        <v>1.1000000000000001</v>
      </c>
      <c r="M35" s="30">
        <f t="shared" si="4"/>
        <v>0</v>
      </c>
      <c r="N35" s="30">
        <f t="shared" si="5"/>
        <v>0</v>
      </c>
      <c r="O35" s="53">
        <v>1E-3</v>
      </c>
      <c r="P35" s="53">
        <v>1E-3</v>
      </c>
      <c r="Q35" s="53">
        <f t="shared" si="6"/>
        <v>0</v>
      </c>
      <c r="R35" s="53">
        <f t="shared" si="7"/>
        <v>0</v>
      </c>
      <c r="S35" s="30">
        <v>0.13</v>
      </c>
      <c r="T35" s="30">
        <v>0.13</v>
      </c>
      <c r="U35" s="30">
        <f t="shared" si="8"/>
        <v>0</v>
      </c>
      <c r="V35" s="30">
        <f t="shared" si="9"/>
        <v>0</v>
      </c>
      <c r="W35" s="53">
        <v>1E-3</v>
      </c>
      <c r="X35" s="53">
        <v>1E-3</v>
      </c>
      <c r="Y35" s="53">
        <f t="shared" si="10"/>
        <v>0</v>
      </c>
      <c r="Z35" s="53">
        <f t="shared" si="11"/>
        <v>0</v>
      </c>
      <c r="AA35"/>
    </row>
    <row r="36" spans="1:27" x14ac:dyDescent="0.25">
      <c r="A36" s="3" t="s">
        <v>79</v>
      </c>
      <c r="B36" s="15" t="s">
        <v>51</v>
      </c>
      <c r="C36" s="30" t="s">
        <v>45</v>
      </c>
      <c r="D36" s="31" t="s">
        <v>45</v>
      </c>
      <c r="E36" s="30" t="str">
        <f t="shared" si="1"/>
        <v>N/A</v>
      </c>
      <c r="F36" s="32" t="str">
        <f t="shared" si="2"/>
        <v>N/A</v>
      </c>
      <c r="G36" s="48" t="s">
        <v>45</v>
      </c>
      <c r="H36" s="48" t="s">
        <v>45</v>
      </c>
      <c r="I36" s="47" t="str">
        <f t="shared" si="0"/>
        <v>N/A</v>
      </c>
      <c r="J36" s="46" t="str">
        <f t="shared" si="3"/>
        <v>N/A</v>
      </c>
      <c r="K36" s="58" t="s">
        <v>45</v>
      </c>
      <c r="L36" s="30" t="s">
        <v>45</v>
      </c>
      <c r="M36" s="30" t="str">
        <f t="shared" si="4"/>
        <v>N/A</v>
      </c>
      <c r="N36" s="30" t="str">
        <f t="shared" si="5"/>
        <v>N/A</v>
      </c>
      <c r="O36" s="53" t="s">
        <v>45</v>
      </c>
      <c r="P36" s="53" t="s">
        <v>45</v>
      </c>
      <c r="Q36" s="53" t="str">
        <f t="shared" si="6"/>
        <v>N/A</v>
      </c>
      <c r="R36" s="53" t="str">
        <f t="shared" si="7"/>
        <v>N/A</v>
      </c>
      <c r="S36" s="30" t="s">
        <v>45</v>
      </c>
      <c r="T36" s="30" t="s">
        <v>45</v>
      </c>
      <c r="U36" s="30" t="str">
        <f t="shared" si="8"/>
        <v>N/A</v>
      </c>
      <c r="V36" s="30" t="str">
        <f t="shared" si="9"/>
        <v>N/A</v>
      </c>
      <c r="W36" s="53" t="s">
        <v>45</v>
      </c>
      <c r="X36" s="53" t="s">
        <v>45</v>
      </c>
      <c r="Y36" s="53" t="str">
        <f t="shared" si="10"/>
        <v>N/A</v>
      </c>
      <c r="Z36" s="53" t="str">
        <f t="shared" si="11"/>
        <v>N/A</v>
      </c>
      <c r="AA36"/>
    </row>
    <row r="37" spans="1:27" x14ac:dyDescent="0.25">
      <c r="A37" s="3" t="s">
        <v>80</v>
      </c>
      <c r="B37" s="15" t="s">
        <v>51</v>
      </c>
      <c r="C37" s="30" t="s">
        <v>45</v>
      </c>
      <c r="D37" s="31" t="s">
        <v>45</v>
      </c>
      <c r="E37" s="30" t="str">
        <f t="shared" si="1"/>
        <v>N/A</v>
      </c>
      <c r="F37" s="32" t="str">
        <f t="shared" si="2"/>
        <v>N/A</v>
      </c>
      <c r="G37" s="48" t="s">
        <v>45</v>
      </c>
      <c r="H37" s="46" t="s">
        <v>45</v>
      </c>
      <c r="I37" s="47" t="str">
        <f t="shared" si="0"/>
        <v>N/A</v>
      </c>
      <c r="J37" s="46" t="str">
        <f t="shared" si="3"/>
        <v>N/A</v>
      </c>
      <c r="K37" s="58" t="s">
        <v>45</v>
      </c>
      <c r="L37" s="30" t="s">
        <v>45</v>
      </c>
      <c r="M37" s="30" t="str">
        <f t="shared" si="4"/>
        <v>N/A</v>
      </c>
      <c r="N37" s="30" t="str">
        <f t="shared" si="5"/>
        <v>N/A</v>
      </c>
      <c r="O37" s="53" t="s">
        <v>45</v>
      </c>
      <c r="P37" s="53" t="s">
        <v>45</v>
      </c>
      <c r="Q37" s="53" t="str">
        <f t="shared" si="6"/>
        <v>N/A</v>
      </c>
      <c r="R37" s="53" t="str">
        <f t="shared" si="7"/>
        <v>N/A</v>
      </c>
      <c r="S37" s="30" t="s">
        <v>45</v>
      </c>
      <c r="T37" s="30" t="s">
        <v>45</v>
      </c>
      <c r="U37" s="30" t="str">
        <f t="shared" si="8"/>
        <v>N/A</v>
      </c>
      <c r="V37" s="30" t="str">
        <f t="shared" si="9"/>
        <v>N/A</v>
      </c>
      <c r="W37" s="53" t="s">
        <v>45</v>
      </c>
      <c r="X37" s="53" t="s">
        <v>45</v>
      </c>
      <c r="Y37" s="53" t="str">
        <f t="shared" si="10"/>
        <v>N/A</v>
      </c>
      <c r="Z37" s="53" t="str">
        <f t="shared" si="11"/>
        <v>N/A</v>
      </c>
      <c r="AA37"/>
    </row>
    <row r="38" spans="1:27" x14ac:dyDescent="0.25">
      <c r="A38" s="3" t="s">
        <v>81</v>
      </c>
      <c r="B38" s="15">
        <f>0.1*1000</f>
        <v>100</v>
      </c>
      <c r="C38" s="30" t="s">
        <v>45</v>
      </c>
      <c r="D38" s="31" t="s">
        <v>45</v>
      </c>
      <c r="E38" s="30" t="str">
        <f t="shared" si="1"/>
        <v>N/A</v>
      </c>
      <c r="F38" s="32" t="str">
        <f t="shared" si="2"/>
        <v>N/A</v>
      </c>
      <c r="G38" s="48" t="s">
        <v>45</v>
      </c>
      <c r="H38" s="46" t="s">
        <v>45</v>
      </c>
      <c r="I38" s="47" t="str">
        <f t="shared" si="0"/>
        <v>N/A</v>
      </c>
      <c r="J38" s="46" t="str">
        <f t="shared" si="3"/>
        <v>N/A</v>
      </c>
      <c r="K38" s="58" t="s">
        <v>45</v>
      </c>
      <c r="L38" s="30" t="s">
        <v>45</v>
      </c>
      <c r="M38" s="30" t="str">
        <f t="shared" si="4"/>
        <v>N/A</v>
      </c>
      <c r="N38" s="30" t="str">
        <f t="shared" si="5"/>
        <v>N/A</v>
      </c>
      <c r="O38" s="53" t="s">
        <v>45</v>
      </c>
      <c r="P38" s="53" t="s">
        <v>45</v>
      </c>
      <c r="Q38" s="53" t="str">
        <f t="shared" si="6"/>
        <v>N/A</v>
      </c>
      <c r="R38" s="53" t="str">
        <f t="shared" si="7"/>
        <v>N/A</v>
      </c>
      <c r="S38" s="30" t="s">
        <v>45</v>
      </c>
      <c r="T38" s="30" t="s">
        <v>45</v>
      </c>
      <c r="U38" s="30" t="str">
        <f t="shared" si="8"/>
        <v>N/A</v>
      </c>
      <c r="V38" s="30" t="str">
        <f t="shared" si="9"/>
        <v>N/A</v>
      </c>
      <c r="W38" s="53" t="s">
        <v>45</v>
      </c>
      <c r="X38" s="53" t="s">
        <v>45</v>
      </c>
      <c r="Y38" s="53" t="str">
        <f t="shared" si="10"/>
        <v>N/A</v>
      </c>
      <c r="Z38" s="53" t="str">
        <f t="shared" si="11"/>
        <v>N/A</v>
      </c>
      <c r="AA38"/>
    </row>
    <row r="39" spans="1:27" x14ac:dyDescent="0.25">
      <c r="A39" s="3" t="s">
        <v>82</v>
      </c>
      <c r="B39" s="15" t="s">
        <v>51</v>
      </c>
      <c r="C39" s="30">
        <v>70</v>
      </c>
      <c r="D39" s="31">
        <v>1200</v>
      </c>
      <c r="E39" s="30">
        <f t="shared" si="1"/>
        <v>-1130</v>
      </c>
      <c r="F39" s="32">
        <f t="shared" si="2"/>
        <v>-94.166666666666671</v>
      </c>
      <c r="G39" s="46">
        <v>90</v>
      </c>
      <c r="H39" s="46">
        <v>2700</v>
      </c>
      <c r="I39" s="47">
        <f t="shared" si="0"/>
        <v>-2610</v>
      </c>
      <c r="J39" s="46">
        <f t="shared" si="3"/>
        <v>-96.666666666666671</v>
      </c>
      <c r="K39" s="58" t="s">
        <v>45</v>
      </c>
      <c r="L39" s="30" t="s">
        <v>45</v>
      </c>
      <c r="M39" s="30" t="str">
        <f t="shared" si="4"/>
        <v>N/A</v>
      </c>
      <c r="N39" s="30" t="str">
        <f t="shared" si="5"/>
        <v>N/A</v>
      </c>
      <c r="O39" s="53" t="s">
        <v>45</v>
      </c>
      <c r="P39" s="53" t="s">
        <v>45</v>
      </c>
      <c r="Q39" s="53" t="str">
        <f t="shared" si="6"/>
        <v>N/A</v>
      </c>
      <c r="R39" s="53" t="str">
        <f t="shared" si="7"/>
        <v>N/A</v>
      </c>
      <c r="S39" s="30" t="s">
        <v>45</v>
      </c>
      <c r="T39" s="30" t="s">
        <v>45</v>
      </c>
      <c r="U39" s="30" t="str">
        <f t="shared" si="8"/>
        <v>N/A</v>
      </c>
      <c r="V39" s="30" t="str">
        <f t="shared" si="9"/>
        <v>N/A</v>
      </c>
      <c r="W39" s="53" t="s">
        <v>45</v>
      </c>
      <c r="X39" s="53" t="s">
        <v>45</v>
      </c>
      <c r="Y39" s="53" t="str">
        <f t="shared" si="10"/>
        <v>N/A</v>
      </c>
      <c r="Z39" s="53" t="str">
        <f t="shared" si="11"/>
        <v>N/A</v>
      </c>
      <c r="AA39"/>
    </row>
    <row r="40" spans="1:27" x14ac:dyDescent="0.25">
      <c r="A40" s="3" t="s">
        <v>83</v>
      </c>
      <c r="B40" s="15" t="s">
        <v>51</v>
      </c>
      <c r="C40" s="30" t="s">
        <v>45</v>
      </c>
      <c r="D40" s="31" t="s">
        <v>45</v>
      </c>
      <c r="E40" s="30" t="str">
        <f t="shared" si="1"/>
        <v>N/A</v>
      </c>
      <c r="F40" s="32" t="str">
        <f t="shared" si="2"/>
        <v>N/A</v>
      </c>
      <c r="G40" s="46" t="s">
        <v>45</v>
      </c>
      <c r="H40" s="46" t="s">
        <v>45</v>
      </c>
      <c r="I40" s="47" t="str">
        <f t="shared" si="0"/>
        <v>N/A</v>
      </c>
      <c r="J40" s="46" t="str">
        <f t="shared" si="3"/>
        <v>N/A</v>
      </c>
      <c r="K40" s="58" t="s">
        <v>45</v>
      </c>
      <c r="L40" s="30" t="s">
        <v>45</v>
      </c>
      <c r="M40" s="30" t="str">
        <f t="shared" si="4"/>
        <v>N/A</v>
      </c>
      <c r="N40" s="30" t="str">
        <f t="shared" si="5"/>
        <v>N/A</v>
      </c>
      <c r="O40" s="53" t="s">
        <v>45</v>
      </c>
      <c r="P40" s="53" t="s">
        <v>45</v>
      </c>
      <c r="Q40" s="53" t="str">
        <f t="shared" si="6"/>
        <v>N/A</v>
      </c>
      <c r="R40" s="53" t="str">
        <f t="shared" si="7"/>
        <v>N/A</v>
      </c>
      <c r="S40" s="30" t="s">
        <v>45</v>
      </c>
      <c r="T40" s="30" t="s">
        <v>45</v>
      </c>
      <c r="U40" s="30" t="str">
        <f t="shared" si="8"/>
        <v>N/A</v>
      </c>
      <c r="V40" s="30" t="str">
        <f t="shared" si="9"/>
        <v>N/A</v>
      </c>
      <c r="W40" s="53" t="s">
        <v>45</v>
      </c>
      <c r="X40" s="53" t="s">
        <v>45</v>
      </c>
      <c r="Y40" s="53" t="str">
        <f t="shared" si="10"/>
        <v>N/A</v>
      </c>
      <c r="Z40" s="53" t="str">
        <f t="shared" si="11"/>
        <v>N/A</v>
      </c>
      <c r="AA40"/>
    </row>
    <row r="41" spans="1:27" x14ac:dyDescent="0.25">
      <c r="A41" s="3" t="s">
        <v>84</v>
      </c>
      <c r="B41" s="15" t="s">
        <v>51</v>
      </c>
      <c r="C41" s="30">
        <v>3</v>
      </c>
      <c r="D41" s="31">
        <v>320</v>
      </c>
      <c r="E41" s="30">
        <f t="shared" si="1"/>
        <v>-317</v>
      </c>
      <c r="F41" s="32">
        <f t="shared" si="2"/>
        <v>-99.0625</v>
      </c>
      <c r="G41" s="46">
        <v>400</v>
      </c>
      <c r="H41" s="46">
        <v>780</v>
      </c>
      <c r="I41" s="47">
        <f t="shared" si="0"/>
        <v>-380</v>
      </c>
      <c r="J41" s="46">
        <f t="shared" si="3"/>
        <v>-48.717948717948715</v>
      </c>
      <c r="K41" s="58">
        <v>3</v>
      </c>
      <c r="L41" s="30" t="s">
        <v>45</v>
      </c>
      <c r="M41" s="30" t="str">
        <f t="shared" si="4"/>
        <v>N/A</v>
      </c>
      <c r="N41" s="30" t="str">
        <f t="shared" si="5"/>
        <v>N/A</v>
      </c>
      <c r="O41" s="53">
        <v>3</v>
      </c>
      <c r="P41" s="53" t="s">
        <v>45</v>
      </c>
      <c r="Q41" s="53" t="str">
        <f t="shared" si="6"/>
        <v>N/A</v>
      </c>
      <c r="R41" s="53" t="str">
        <f t="shared" si="7"/>
        <v>N/A</v>
      </c>
      <c r="S41" s="30" t="s">
        <v>45</v>
      </c>
      <c r="T41" s="30" t="s">
        <v>45</v>
      </c>
      <c r="U41" s="30" t="str">
        <f t="shared" si="8"/>
        <v>N/A</v>
      </c>
      <c r="V41" s="30" t="str">
        <f t="shared" si="9"/>
        <v>N/A</v>
      </c>
      <c r="W41" s="53" t="s">
        <v>45</v>
      </c>
      <c r="X41" s="53" t="s">
        <v>45</v>
      </c>
      <c r="Y41" s="53" t="str">
        <f t="shared" si="10"/>
        <v>N/A</v>
      </c>
      <c r="Z41" s="53" t="str">
        <f t="shared" si="11"/>
        <v>N/A</v>
      </c>
      <c r="AA41"/>
    </row>
    <row r="42" spans="1:27" x14ac:dyDescent="0.25">
      <c r="A42" s="3" t="s">
        <v>85</v>
      </c>
      <c r="B42" s="15" t="s">
        <v>51</v>
      </c>
      <c r="C42" s="30">
        <v>6.0999999999999999E-2</v>
      </c>
      <c r="D42" s="31">
        <v>5.8999999999999997E-2</v>
      </c>
      <c r="E42" s="30">
        <f t="shared" si="1"/>
        <v>2.0000000000000018E-3</v>
      </c>
      <c r="F42" s="32">
        <f t="shared" si="2"/>
        <v>3.3898305084745797</v>
      </c>
      <c r="G42" s="46">
        <v>7</v>
      </c>
      <c r="H42" s="46">
        <v>0.66</v>
      </c>
      <c r="I42" s="47">
        <f t="shared" si="0"/>
        <v>6.34</v>
      </c>
      <c r="J42" s="46">
        <f t="shared" si="3"/>
        <v>960.60606060606051</v>
      </c>
      <c r="K42" s="58" t="s">
        <v>45</v>
      </c>
      <c r="L42" s="30" t="s">
        <v>45</v>
      </c>
      <c r="M42" s="30" t="str">
        <f t="shared" si="4"/>
        <v>N/A</v>
      </c>
      <c r="N42" s="30" t="str">
        <f t="shared" si="5"/>
        <v>N/A</v>
      </c>
      <c r="O42" s="53" t="s">
        <v>45</v>
      </c>
      <c r="P42" s="53" t="s">
        <v>45</v>
      </c>
      <c r="Q42" s="53" t="str">
        <f t="shared" si="6"/>
        <v>N/A</v>
      </c>
      <c r="R42" s="53" t="str">
        <f t="shared" si="7"/>
        <v>N/A</v>
      </c>
      <c r="S42" s="30" t="s">
        <v>45</v>
      </c>
      <c r="T42" s="30" t="s">
        <v>45</v>
      </c>
      <c r="U42" s="30" t="str">
        <f t="shared" si="8"/>
        <v>N/A</v>
      </c>
      <c r="V42" s="30" t="str">
        <f t="shared" si="9"/>
        <v>N/A</v>
      </c>
      <c r="W42" s="53" t="s">
        <v>45</v>
      </c>
      <c r="X42" s="53" t="s">
        <v>45</v>
      </c>
      <c r="Y42" s="53" t="str">
        <f t="shared" si="10"/>
        <v>N/A</v>
      </c>
      <c r="Z42" s="53" t="str">
        <f t="shared" si="11"/>
        <v>N/A</v>
      </c>
      <c r="AA42"/>
    </row>
    <row r="43" spans="1:27" x14ac:dyDescent="0.25">
      <c r="A43" s="3" t="s">
        <v>86</v>
      </c>
      <c r="B43" s="15" t="s">
        <v>51</v>
      </c>
      <c r="C43" s="30" t="s">
        <v>45</v>
      </c>
      <c r="D43" s="31" t="s">
        <v>45</v>
      </c>
      <c r="E43" s="30" t="str">
        <f t="shared" si="1"/>
        <v>N/A</v>
      </c>
      <c r="F43" s="32" t="str">
        <f t="shared" si="2"/>
        <v>N/A</v>
      </c>
      <c r="G43" s="46" t="s">
        <v>45</v>
      </c>
      <c r="H43" s="46" t="s">
        <v>45</v>
      </c>
      <c r="I43" s="47" t="str">
        <f t="shared" si="0"/>
        <v>N/A</v>
      </c>
      <c r="J43" s="46" t="str">
        <f t="shared" si="3"/>
        <v>N/A</v>
      </c>
      <c r="K43" s="58" t="s">
        <v>45</v>
      </c>
      <c r="L43" s="30" t="s">
        <v>45</v>
      </c>
      <c r="M43" s="30" t="str">
        <f t="shared" si="4"/>
        <v>N/A</v>
      </c>
      <c r="N43" s="30" t="str">
        <f t="shared" si="5"/>
        <v>N/A</v>
      </c>
      <c r="O43" s="53" t="s">
        <v>45</v>
      </c>
      <c r="P43" s="53" t="s">
        <v>45</v>
      </c>
      <c r="Q43" s="53" t="str">
        <f t="shared" si="6"/>
        <v>N/A</v>
      </c>
      <c r="R43" s="53" t="str">
        <f t="shared" si="7"/>
        <v>N/A</v>
      </c>
      <c r="S43" s="30" t="s">
        <v>45</v>
      </c>
      <c r="T43" s="30" t="s">
        <v>45</v>
      </c>
      <c r="U43" s="30" t="str">
        <f t="shared" si="8"/>
        <v>N/A</v>
      </c>
      <c r="V43" s="30" t="str">
        <f t="shared" si="9"/>
        <v>N/A</v>
      </c>
      <c r="W43" s="53" t="s">
        <v>45</v>
      </c>
      <c r="X43" s="53" t="s">
        <v>45</v>
      </c>
      <c r="Y43" s="53" t="str">
        <f t="shared" si="10"/>
        <v>N/A</v>
      </c>
      <c r="Z43" s="53" t="str">
        <f t="shared" si="11"/>
        <v>N/A</v>
      </c>
      <c r="AA43"/>
    </row>
    <row r="44" spans="1:27" x14ac:dyDescent="0.25">
      <c r="A44" s="3" t="s">
        <v>87</v>
      </c>
      <c r="B44" s="15" t="s">
        <v>51</v>
      </c>
      <c r="C44" s="34">
        <v>7.7000000000000004E-7</v>
      </c>
      <c r="D44" s="31">
        <v>1.2999999999999999E-4</v>
      </c>
      <c r="E44" s="30">
        <f t="shared" si="1"/>
        <v>-1.2922999999999998E-4</v>
      </c>
      <c r="F44" s="32">
        <f t="shared" si="2"/>
        <v>-99.407692307692301</v>
      </c>
      <c r="G44" s="46">
        <v>7.7000000000000004E-7</v>
      </c>
      <c r="H44" s="46">
        <v>1.3999999999999999E-4</v>
      </c>
      <c r="I44" s="47">
        <f t="shared" si="0"/>
        <v>-1.3922999999999998E-4</v>
      </c>
      <c r="J44" s="46">
        <f t="shared" si="3"/>
        <v>-99.449999999999989</v>
      </c>
      <c r="K44" s="58">
        <v>3</v>
      </c>
      <c r="L44" s="30">
        <v>3</v>
      </c>
      <c r="M44" s="30">
        <f t="shared" si="4"/>
        <v>0</v>
      </c>
      <c r="N44" s="30">
        <f t="shared" si="5"/>
        <v>0</v>
      </c>
      <c r="O44" s="53" t="s">
        <v>45</v>
      </c>
      <c r="P44" s="53" t="s">
        <v>45</v>
      </c>
      <c r="Q44" s="53" t="str">
        <f t="shared" si="6"/>
        <v>N/A</v>
      </c>
      <c r="R44" s="53" t="str">
        <f t="shared" si="7"/>
        <v>N/A</v>
      </c>
      <c r="S44" s="30">
        <v>1.3</v>
      </c>
      <c r="T44" s="30">
        <v>1.3</v>
      </c>
      <c r="U44" s="30">
        <f t="shared" si="8"/>
        <v>0</v>
      </c>
      <c r="V44" s="30">
        <f t="shared" si="9"/>
        <v>0</v>
      </c>
      <c r="W44" s="53" t="s">
        <v>45</v>
      </c>
      <c r="X44" s="53" t="s">
        <v>45</v>
      </c>
      <c r="Y44" s="53" t="str">
        <f t="shared" si="10"/>
        <v>N/A</v>
      </c>
      <c r="Z44" s="53" t="str">
        <f t="shared" si="11"/>
        <v>N/A</v>
      </c>
      <c r="AA44"/>
    </row>
    <row r="45" spans="1:27" x14ac:dyDescent="0.25">
      <c r="A45" s="3" t="s">
        <v>88</v>
      </c>
      <c r="B45" s="15" t="s">
        <v>51</v>
      </c>
      <c r="C45" s="30" t="s">
        <v>45</v>
      </c>
      <c r="D45" s="31" t="s">
        <v>45</v>
      </c>
      <c r="E45" s="30" t="str">
        <f t="shared" si="1"/>
        <v>N/A</v>
      </c>
      <c r="F45" s="32" t="str">
        <f t="shared" si="2"/>
        <v>N/A</v>
      </c>
      <c r="G45" s="46" t="s">
        <v>45</v>
      </c>
      <c r="H45" s="46" t="s">
        <v>45</v>
      </c>
      <c r="I45" s="47" t="str">
        <f t="shared" si="0"/>
        <v>N/A</v>
      </c>
      <c r="J45" s="46" t="str">
        <f t="shared" si="3"/>
        <v>N/A</v>
      </c>
      <c r="K45" s="58" t="s">
        <v>45</v>
      </c>
      <c r="L45" s="30" t="s">
        <v>45</v>
      </c>
      <c r="M45" s="30" t="str">
        <f t="shared" si="4"/>
        <v>N/A</v>
      </c>
      <c r="N45" s="30" t="str">
        <f t="shared" si="5"/>
        <v>N/A</v>
      </c>
      <c r="O45" s="53">
        <v>20000</v>
      </c>
      <c r="P45" s="53" t="s">
        <v>45</v>
      </c>
      <c r="Q45" s="53" t="str">
        <f t="shared" si="6"/>
        <v>N/A</v>
      </c>
      <c r="R45" s="53" t="str">
        <f t="shared" si="7"/>
        <v>N/A</v>
      </c>
      <c r="S45" s="30" t="s">
        <v>45</v>
      </c>
      <c r="T45" s="30" t="s">
        <v>45</v>
      </c>
      <c r="U45" s="30" t="str">
        <f t="shared" si="8"/>
        <v>N/A</v>
      </c>
      <c r="V45" s="30" t="str">
        <f t="shared" si="9"/>
        <v>N/A</v>
      </c>
      <c r="W45" s="53" t="s">
        <v>45</v>
      </c>
      <c r="X45" s="53" t="s">
        <v>45</v>
      </c>
      <c r="Y45" s="53" t="str">
        <f t="shared" si="10"/>
        <v>N/A</v>
      </c>
      <c r="Z45" s="53" t="str">
        <f t="shared" si="11"/>
        <v>N/A</v>
      </c>
      <c r="AA45"/>
    </row>
    <row r="46" spans="1:27" x14ac:dyDescent="0.25">
      <c r="A46" s="3" t="s">
        <v>89</v>
      </c>
      <c r="B46" s="15" t="s">
        <v>51</v>
      </c>
      <c r="C46" s="30" t="s">
        <v>45</v>
      </c>
      <c r="D46" s="31">
        <v>3.8999999999999998E-3</v>
      </c>
      <c r="E46" s="30" t="str">
        <f t="shared" si="1"/>
        <v>N/A</v>
      </c>
      <c r="F46" s="32" t="str">
        <f t="shared" si="2"/>
        <v>N/A</v>
      </c>
      <c r="G46" s="46" t="s">
        <v>45</v>
      </c>
      <c r="H46" s="46">
        <v>1.2999999999999999E-2</v>
      </c>
      <c r="I46" s="47" t="str">
        <f t="shared" si="0"/>
        <v>N/A</v>
      </c>
      <c r="J46" s="46" t="str">
        <f t="shared" si="3"/>
        <v>N/A</v>
      </c>
      <c r="K46" s="58" t="s">
        <v>45</v>
      </c>
      <c r="L46" s="30" t="s">
        <v>45</v>
      </c>
      <c r="M46" s="30" t="str">
        <f t="shared" si="4"/>
        <v>N/A</v>
      </c>
      <c r="N46" s="30" t="str">
        <f t="shared" si="5"/>
        <v>N/A</v>
      </c>
      <c r="O46" s="53" t="s">
        <v>45</v>
      </c>
      <c r="P46" s="53" t="s">
        <v>45</v>
      </c>
      <c r="Q46" s="53" t="str">
        <f t="shared" si="6"/>
        <v>N/A</v>
      </c>
      <c r="R46" s="53" t="str">
        <f t="shared" si="7"/>
        <v>N/A</v>
      </c>
      <c r="S46" s="30" t="s">
        <v>45</v>
      </c>
      <c r="T46" s="30" t="s">
        <v>45</v>
      </c>
      <c r="U46" s="30" t="str">
        <f t="shared" si="8"/>
        <v>N/A</v>
      </c>
      <c r="V46" s="30" t="str">
        <f t="shared" si="9"/>
        <v>N/A</v>
      </c>
      <c r="W46" s="53" t="s">
        <v>45</v>
      </c>
      <c r="X46" s="53" t="s">
        <v>45</v>
      </c>
      <c r="Y46" s="53" t="str">
        <f t="shared" si="10"/>
        <v>N/A</v>
      </c>
      <c r="Z46" s="53" t="str">
        <f t="shared" si="11"/>
        <v>N/A</v>
      </c>
      <c r="AA46"/>
    </row>
    <row r="47" spans="1:27" x14ac:dyDescent="0.25">
      <c r="A47" s="3" t="s">
        <v>90</v>
      </c>
      <c r="B47" s="15" t="s">
        <v>51</v>
      </c>
      <c r="C47" s="30">
        <v>20</v>
      </c>
      <c r="D47" s="31">
        <v>110</v>
      </c>
      <c r="E47" s="30">
        <f t="shared" si="1"/>
        <v>-90</v>
      </c>
      <c r="F47" s="32">
        <f t="shared" si="2"/>
        <v>-81.818181818181827</v>
      </c>
      <c r="G47" s="46">
        <v>30</v>
      </c>
      <c r="H47" s="46">
        <v>240</v>
      </c>
      <c r="I47" s="47">
        <f t="shared" si="0"/>
        <v>-210</v>
      </c>
      <c r="J47" s="46">
        <f t="shared" si="3"/>
        <v>-87.5</v>
      </c>
      <c r="K47" s="58">
        <v>0.22</v>
      </c>
      <c r="L47" s="30">
        <v>0.22</v>
      </c>
      <c r="M47" s="30">
        <f t="shared" si="4"/>
        <v>0</v>
      </c>
      <c r="N47" s="30">
        <f t="shared" si="5"/>
        <v>0</v>
      </c>
      <c r="O47" s="53">
        <v>5.6000000000000001E-2</v>
      </c>
      <c r="P47" s="53">
        <v>5.6000000000000001E-2</v>
      </c>
      <c r="Q47" s="53">
        <f t="shared" si="6"/>
        <v>0</v>
      </c>
      <c r="R47" s="53">
        <f t="shared" si="7"/>
        <v>0</v>
      </c>
      <c r="S47" s="30">
        <v>3.4000000000000002E-2</v>
      </c>
      <c r="T47" s="30">
        <v>3.4000000000000002E-2</v>
      </c>
      <c r="U47" s="30">
        <f t="shared" si="8"/>
        <v>0</v>
      </c>
      <c r="V47" s="30">
        <f t="shared" si="9"/>
        <v>0</v>
      </c>
      <c r="W47" s="53">
        <v>8.6999999999999994E-3</v>
      </c>
      <c r="X47" s="53">
        <v>8.6999999999999994E-3</v>
      </c>
      <c r="Y47" s="53">
        <f t="shared" si="10"/>
        <v>0</v>
      </c>
      <c r="Z47" s="53">
        <f t="shared" si="11"/>
        <v>0</v>
      </c>
      <c r="AA47"/>
    </row>
    <row r="48" spans="1:27" x14ac:dyDescent="0.25">
      <c r="A48" s="3" t="s">
        <v>91</v>
      </c>
      <c r="B48" s="15" t="s">
        <v>51</v>
      </c>
      <c r="C48" s="30">
        <v>3.6000000000000002E-4</v>
      </c>
      <c r="D48" s="31" t="s">
        <v>45</v>
      </c>
      <c r="E48" s="30" t="str">
        <f t="shared" si="1"/>
        <v>N/A</v>
      </c>
      <c r="F48" s="32" t="str">
        <f t="shared" si="2"/>
        <v>N/A</v>
      </c>
      <c r="G48" s="46">
        <v>3.8999999999999999E-4</v>
      </c>
      <c r="H48" s="46" t="s">
        <v>45</v>
      </c>
      <c r="I48" s="47" t="str">
        <f t="shared" si="0"/>
        <v>N/A</v>
      </c>
      <c r="J48" s="46" t="str">
        <f t="shared" si="3"/>
        <v>N/A</v>
      </c>
      <c r="K48" s="58" t="s">
        <v>45</v>
      </c>
      <c r="L48" s="30" t="s">
        <v>45</v>
      </c>
      <c r="M48" s="30" t="str">
        <f t="shared" si="4"/>
        <v>N/A</v>
      </c>
      <c r="N48" s="30" t="str">
        <f t="shared" si="5"/>
        <v>N/A</v>
      </c>
      <c r="O48" s="53" t="s">
        <v>45</v>
      </c>
      <c r="P48" s="53" t="s">
        <v>45</v>
      </c>
      <c r="Q48" s="53" t="str">
        <f t="shared" si="6"/>
        <v>N/A</v>
      </c>
      <c r="R48" s="53" t="str">
        <f t="shared" si="7"/>
        <v>N/A</v>
      </c>
      <c r="S48" s="30" t="s">
        <v>45</v>
      </c>
      <c r="T48" s="30" t="s">
        <v>45</v>
      </c>
      <c r="U48" s="30" t="str">
        <f t="shared" si="8"/>
        <v>N/A</v>
      </c>
      <c r="V48" s="30" t="str">
        <f t="shared" si="9"/>
        <v>N/A</v>
      </c>
      <c r="W48" s="53" t="s">
        <v>45</v>
      </c>
      <c r="X48" s="53" t="s">
        <v>45</v>
      </c>
      <c r="Y48" s="53" t="str">
        <f t="shared" si="10"/>
        <v>N/A</v>
      </c>
      <c r="Z48" s="53" t="str">
        <f t="shared" si="11"/>
        <v>N/A</v>
      </c>
      <c r="AA48"/>
    </row>
    <row r="49" spans="1:27" x14ac:dyDescent="0.25">
      <c r="A49" s="3" t="s">
        <v>92</v>
      </c>
      <c r="B49" s="15" t="s">
        <v>93</v>
      </c>
      <c r="C49" s="30" t="s">
        <v>45</v>
      </c>
      <c r="D49" s="31" t="s">
        <v>45</v>
      </c>
      <c r="E49" s="30" t="str">
        <f t="shared" si="1"/>
        <v>N/A</v>
      </c>
      <c r="F49" s="32" t="str">
        <f t="shared" si="2"/>
        <v>N/A</v>
      </c>
      <c r="G49" s="46" t="s">
        <v>45</v>
      </c>
      <c r="H49" s="46" t="s">
        <v>45</v>
      </c>
      <c r="I49" s="47" t="str">
        <f t="shared" si="0"/>
        <v>N/A</v>
      </c>
      <c r="J49" s="46" t="str">
        <f t="shared" si="3"/>
        <v>N/A</v>
      </c>
      <c r="K49" s="58" t="s">
        <v>45</v>
      </c>
      <c r="L49" s="30" t="s">
        <v>45</v>
      </c>
      <c r="M49" s="30" t="str">
        <f t="shared" si="4"/>
        <v>N/A</v>
      </c>
      <c r="N49" s="30" t="str">
        <f t="shared" si="5"/>
        <v>N/A</v>
      </c>
      <c r="O49" s="53" t="s">
        <v>45</v>
      </c>
      <c r="P49" s="53" t="s">
        <v>45</v>
      </c>
      <c r="Q49" s="53" t="str">
        <f t="shared" si="6"/>
        <v>N/A</v>
      </c>
      <c r="R49" s="53" t="str">
        <f t="shared" si="7"/>
        <v>N/A</v>
      </c>
      <c r="S49" s="30" t="s">
        <v>45</v>
      </c>
      <c r="T49" s="30" t="s">
        <v>45</v>
      </c>
      <c r="U49" s="30" t="str">
        <f t="shared" si="8"/>
        <v>N/A</v>
      </c>
      <c r="V49" s="30" t="str">
        <f t="shared" si="9"/>
        <v>N/A</v>
      </c>
      <c r="W49" s="53" t="s">
        <v>45</v>
      </c>
      <c r="X49" s="53" t="s">
        <v>45</v>
      </c>
      <c r="Y49" s="53" t="str">
        <f t="shared" si="10"/>
        <v>N/A</v>
      </c>
      <c r="Z49" s="53" t="str">
        <f t="shared" si="11"/>
        <v>N/A</v>
      </c>
      <c r="AA49"/>
    </row>
    <row r="50" spans="1:27" x14ac:dyDescent="0.25">
      <c r="A50" s="3" t="s">
        <v>94</v>
      </c>
      <c r="B50" s="15" t="s">
        <v>51</v>
      </c>
      <c r="C50" s="30" t="s">
        <v>45</v>
      </c>
      <c r="D50" s="31" t="s">
        <v>45</v>
      </c>
      <c r="E50" s="30" t="str">
        <f t="shared" si="1"/>
        <v>N/A</v>
      </c>
      <c r="F50" s="32" t="str">
        <f t="shared" si="2"/>
        <v>N/A</v>
      </c>
      <c r="G50" s="46" t="s">
        <v>45</v>
      </c>
      <c r="H50" s="46" t="s">
        <v>45</v>
      </c>
      <c r="I50" s="47" t="str">
        <f t="shared" si="0"/>
        <v>N/A</v>
      </c>
      <c r="J50" s="46" t="str">
        <f t="shared" si="3"/>
        <v>N/A</v>
      </c>
      <c r="K50" s="58" t="s">
        <v>45</v>
      </c>
      <c r="L50" s="30" t="s">
        <v>45</v>
      </c>
      <c r="M50" s="30" t="str">
        <f t="shared" si="4"/>
        <v>N/A</v>
      </c>
      <c r="N50" s="30" t="str">
        <f t="shared" si="5"/>
        <v>N/A</v>
      </c>
      <c r="O50" s="53" t="s">
        <v>45</v>
      </c>
      <c r="P50" s="53" t="s">
        <v>45</v>
      </c>
      <c r="Q50" s="53" t="str">
        <f t="shared" si="6"/>
        <v>N/A</v>
      </c>
      <c r="R50" s="53" t="str">
        <f t="shared" si="7"/>
        <v>N/A</v>
      </c>
      <c r="S50" s="30" t="s">
        <v>45</v>
      </c>
      <c r="T50" s="30" t="s">
        <v>45</v>
      </c>
      <c r="U50" s="30" t="str">
        <f t="shared" si="8"/>
        <v>N/A</v>
      </c>
      <c r="V50" s="30" t="str">
        <f t="shared" si="9"/>
        <v>N/A</v>
      </c>
      <c r="W50" s="53" t="s">
        <v>45</v>
      </c>
      <c r="X50" s="53" t="s">
        <v>45</v>
      </c>
      <c r="Y50" s="53" t="str">
        <f t="shared" si="10"/>
        <v>N/A</v>
      </c>
      <c r="Z50" s="53" t="str">
        <f t="shared" si="11"/>
        <v>N/A</v>
      </c>
      <c r="AA50"/>
    </row>
    <row r="51" spans="1:27" x14ac:dyDescent="0.25">
      <c r="A51" s="3" t="s">
        <v>95</v>
      </c>
      <c r="B51" s="15" t="s">
        <v>51</v>
      </c>
      <c r="C51" s="30">
        <v>300</v>
      </c>
      <c r="D51" s="31">
        <v>9600</v>
      </c>
      <c r="E51" s="30">
        <f t="shared" si="1"/>
        <v>-9300</v>
      </c>
      <c r="F51" s="32">
        <f t="shared" si="2"/>
        <v>-96.875</v>
      </c>
      <c r="G51" s="46">
        <v>400</v>
      </c>
      <c r="H51" s="46">
        <v>110000</v>
      </c>
      <c r="I51" s="47">
        <f t="shared" si="0"/>
        <v>-109600</v>
      </c>
      <c r="J51" s="46">
        <f t="shared" si="3"/>
        <v>-99.63636363636364</v>
      </c>
      <c r="K51" s="58" t="s">
        <v>45</v>
      </c>
      <c r="L51" s="30" t="s">
        <v>45</v>
      </c>
      <c r="M51" s="30" t="str">
        <f t="shared" si="4"/>
        <v>N/A</v>
      </c>
      <c r="N51" s="30" t="str">
        <f t="shared" si="5"/>
        <v>N/A</v>
      </c>
      <c r="O51" s="53" t="s">
        <v>45</v>
      </c>
      <c r="P51" s="53" t="s">
        <v>45</v>
      </c>
      <c r="Q51" s="53" t="str">
        <f t="shared" si="6"/>
        <v>N/A</v>
      </c>
      <c r="R51" s="53" t="str">
        <f t="shared" si="7"/>
        <v>N/A</v>
      </c>
      <c r="S51" s="30" t="s">
        <v>45</v>
      </c>
      <c r="T51" s="30" t="s">
        <v>45</v>
      </c>
      <c r="U51" s="30" t="str">
        <f t="shared" si="8"/>
        <v>N/A</v>
      </c>
      <c r="V51" s="30" t="str">
        <f t="shared" si="9"/>
        <v>N/A</v>
      </c>
      <c r="W51" s="53" t="s">
        <v>45</v>
      </c>
      <c r="X51" s="53" t="s">
        <v>45</v>
      </c>
      <c r="Y51" s="53" t="str">
        <f t="shared" si="10"/>
        <v>N/A</v>
      </c>
      <c r="Z51" s="53" t="str">
        <f t="shared" si="11"/>
        <v>N/A</v>
      </c>
      <c r="AA51"/>
    </row>
    <row r="52" spans="1:27" x14ac:dyDescent="0.25">
      <c r="A52" s="3" t="s">
        <v>96</v>
      </c>
      <c r="B52" s="15">
        <f>0.006*1000</f>
        <v>6</v>
      </c>
      <c r="C52" s="30">
        <v>5.6</v>
      </c>
      <c r="D52" s="31">
        <v>14</v>
      </c>
      <c r="E52" s="30">
        <f t="shared" si="1"/>
        <v>-8.4</v>
      </c>
      <c r="F52" s="32">
        <f t="shared" si="2"/>
        <v>-60</v>
      </c>
      <c r="G52" s="46">
        <v>640</v>
      </c>
      <c r="H52" s="46">
        <v>4300</v>
      </c>
      <c r="I52" s="47">
        <f t="shared" si="0"/>
        <v>-3660</v>
      </c>
      <c r="J52" s="46">
        <f t="shared" si="3"/>
        <v>-85.116279069767444</v>
      </c>
      <c r="K52" s="58" t="s">
        <v>45</v>
      </c>
      <c r="L52" s="30" t="s">
        <v>45</v>
      </c>
      <c r="M52" s="30" t="str">
        <f t="shared" si="4"/>
        <v>N/A</v>
      </c>
      <c r="N52" s="30" t="str">
        <f t="shared" si="5"/>
        <v>N/A</v>
      </c>
      <c r="O52" s="53" t="s">
        <v>45</v>
      </c>
      <c r="P52" s="53" t="s">
        <v>45</v>
      </c>
      <c r="Q52" s="53" t="str">
        <f t="shared" si="6"/>
        <v>N/A</v>
      </c>
      <c r="R52" s="53" t="str">
        <f t="shared" si="7"/>
        <v>N/A</v>
      </c>
      <c r="S52" s="30" t="s">
        <v>45</v>
      </c>
      <c r="T52" s="30" t="s">
        <v>45</v>
      </c>
      <c r="U52" s="30" t="str">
        <f t="shared" si="8"/>
        <v>N/A</v>
      </c>
      <c r="V52" s="30" t="str">
        <f t="shared" si="9"/>
        <v>N/A</v>
      </c>
      <c r="W52" s="53" t="s">
        <v>45</v>
      </c>
      <c r="X52" s="53" t="s">
        <v>45</v>
      </c>
      <c r="Y52" s="53" t="str">
        <f t="shared" si="10"/>
        <v>N/A</v>
      </c>
      <c r="Z52" s="53" t="str">
        <f t="shared" si="11"/>
        <v>N/A</v>
      </c>
      <c r="AA52"/>
    </row>
    <row r="53" spans="1:27" x14ac:dyDescent="0.25">
      <c r="A53" s="3" t="s">
        <v>97</v>
      </c>
      <c r="B53" s="15" t="s">
        <v>98</v>
      </c>
      <c r="C53" s="30">
        <v>1.7999999999999999E-2</v>
      </c>
      <c r="D53" s="30" t="s">
        <v>45</v>
      </c>
      <c r="E53" s="30" t="str">
        <f t="shared" si="1"/>
        <v>N/A</v>
      </c>
      <c r="F53" s="32" t="str">
        <f t="shared" si="2"/>
        <v>N/A</v>
      </c>
      <c r="G53" s="46">
        <v>0.14000000000000001</v>
      </c>
      <c r="H53" s="46" t="s">
        <v>45</v>
      </c>
      <c r="I53" s="47" t="str">
        <f t="shared" si="0"/>
        <v>N/A</v>
      </c>
      <c r="J53" s="46" t="str">
        <f t="shared" si="3"/>
        <v>N/A</v>
      </c>
      <c r="K53" s="58">
        <v>340</v>
      </c>
      <c r="L53" s="30">
        <v>340</v>
      </c>
      <c r="M53" s="30">
        <f t="shared" si="4"/>
        <v>0</v>
      </c>
      <c r="N53" s="30">
        <f t="shared" si="5"/>
        <v>0</v>
      </c>
      <c r="O53" s="53">
        <v>150</v>
      </c>
      <c r="P53" s="53">
        <v>150</v>
      </c>
      <c r="Q53" s="53">
        <f t="shared" si="6"/>
        <v>0</v>
      </c>
      <c r="R53" s="53">
        <f t="shared" si="7"/>
        <v>0</v>
      </c>
      <c r="S53" s="30">
        <v>69</v>
      </c>
      <c r="T53" s="30">
        <v>69</v>
      </c>
      <c r="U53" s="30">
        <f t="shared" si="8"/>
        <v>0</v>
      </c>
      <c r="V53" s="30">
        <f t="shared" si="9"/>
        <v>0</v>
      </c>
      <c r="W53" s="53">
        <v>36</v>
      </c>
      <c r="X53" s="53">
        <v>36</v>
      </c>
      <c r="Y53" s="53">
        <f t="shared" si="10"/>
        <v>0</v>
      </c>
      <c r="Z53" s="53">
        <f t="shared" si="11"/>
        <v>0</v>
      </c>
      <c r="AA53"/>
    </row>
    <row r="54" spans="1:27" x14ac:dyDescent="0.25">
      <c r="A54" s="3" t="s">
        <v>99</v>
      </c>
      <c r="B54" s="15" t="s">
        <v>100</v>
      </c>
      <c r="C54" s="30" t="s">
        <v>101</v>
      </c>
      <c r="D54" s="31" t="s">
        <v>101</v>
      </c>
      <c r="E54" s="30" t="str">
        <f t="shared" si="1"/>
        <v>N/A</v>
      </c>
      <c r="F54" s="32" t="str">
        <f t="shared" si="2"/>
        <v>N/A</v>
      </c>
      <c r="G54" s="46" t="s">
        <v>45</v>
      </c>
      <c r="H54" s="46" t="s">
        <v>45</v>
      </c>
      <c r="I54" s="47" t="str">
        <f t="shared" si="0"/>
        <v>N/A</v>
      </c>
      <c r="J54" s="46" t="str">
        <f t="shared" si="3"/>
        <v>N/A</v>
      </c>
      <c r="K54" s="58" t="s">
        <v>45</v>
      </c>
      <c r="L54" s="30" t="s">
        <v>45</v>
      </c>
      <c r="M54" s="30" t="str">
        <f t="shared" si="4"/>
        <v>N/A</v>
      </c>
      <c r="N54" s="30" t="str">
        <f t="shared" si="5"/>
        <v>N/A</v>
      </c>
      <c r="O54" s="53" t="s">
        <v>45</v>
      </c>
      <c r="P54" s="53" t="s">
        <v>45</v>
      </c>
      <c r="Q54" s="53" t="str">
        <f t="shared" si="6"/>
        <v>N/A</v>
      </c>
      <c r="R54" s="53" t="str">
        <f t="shared" si="7"/>
        <v>N/A</v>
      </c>
      <c r="S54" s="30" t="s">
        <v>45</v>
      </c>
      <c r="T54" s="30" t="s">
        <v>45</v>
      </c>
      <c r="U54" s="30" t="str">
        <f t="shared" si="8"/>
        <v>N/A</v>
      </c>
      <c r="V54" s="30" t="str">
        <f t="shared" si="9"/>
        <v>N/A</v>
      </c>
      <c r="W54" s="53" t="s">
        <v>45</v>
      </c>
      <c r="X54" s="53" t="s">
        <v>45</v>
      </c>
      <c r="Y54" s="53" t="str">
        <f t="shared" si="10"/>
        <v>N/A</v>
      </c>
      <c r="Z54" s="53" t="str">
        <f t="shared" si="11"/>
        <v>N/A</v>
      </c>
      <c r="AA54"/>
    </row>
    <row r="55" spans="1:27" x14ac:dyDescent="0.25">
      <c r="A55" s="3" t="s">
        <v>102</v>
      </c>
      <c r="B55" s="15">
        <f>0.001*1000</f>
        <v>1</v>
      </c>
      <c r="C55" s="30" t="s">
        <v>45</v>
      </c>
      <c r="D55" s="31" t="s">
        <v>45</v>
      </c>
      <c r="E55" s="30" t="str">
        <f t="shared" si="1"/>
        <v>N/A</v>
      </c>
      <c r="F55" s="32" t="str">
        <f t="shared" si="2"/>
        <v>N/A</v>
      </c>
      <c r="G55" s="46" t="s">
        <v>45</v>
      </c>
      <c r="H55" s="46" t="s">
        <v>45</v>
      </c>
      <c r="I55" s="47" t="str">
        <f t="shared" si="0"/>
        <v>N/A</v>
      </c>
      <c r="J55" s="46" t="str">
        <f t="shared" si="3"/>
        <v>N/A</v>
      </c>
      <c r="K55" s="58" t="s">
        <v>45</v>
      </c>
      <c r="L55" s="30" t="s">
        <v>45</v>
      </c>
      <c r="M55" s="30" t="str">
        <f t="shared" si="4"/>
        <v>N/A</v>
      </c>
      <c r="N55" s="30" t="str">
        <f t="shared" si="5"/>
        <v>N/A</v>
      </c>
      <c r="O55" s="53" t="s">
        <v>45</v>
      </c>
      <c r="P55" s="53" t="s">
        <v>45</v>
      </c>
      <c r="Q55" s="53" t="str">
        <f t="shared" si="6"/>
        <v>N/A</v>
      </c>
      <c r="R55" s="53" t="str">
        <f t="shared" si="7"/>
        <v>N/A</v>
      </c>
      <c r="S55" s="30" t="s">
        <v>45</v>
      </c>
      <c r="T55" s="30" t="s">
        <v>45</v>
      </c>
      <c r="U55" s="30" t="str">
        <f t="shared" si="8"/>
        <v>N/A</v>
      </c>
      <c r="V55" s="30" t="str">
        <f t="shared" si="9"/>
        <v>N/A</v>
      </c>
      <c r="W55" s="53" t="s">
        <v>45</v>
      </c>
      <c r="X55" s="53" t="s">
        <v>45</v>
      </c>
      <c r="Y55" s="53" t="str">
        <f t="shared" si="10"/>
        <v>N/A</v>
      </c>
      <c r="Z55" s="53" t="str">
        <f t="shared" si="11"/>
        <v>N/A</v>
      </c>
      <c r="AA55"/>
    </row>
    <row r="56" spans="1:27" x14ac:dyDescent="0.25">
      <c r="A56" s="3" t="s">
        <v>103</v>
      </c>
      <c r="B56" s="15">
        <f>1*1000</f>
        <v>1000</v>
      </c>
      <c r="C56" s="30">
        <v>1000</v>
      </c>
      <c r="D56" s="31" t="s">
        <v>45</v>
      </c>
      <c r="E56" s="30" t="str">
        <f t="shared" si="1"/>
        <v>N/A</v>
      </c>
      <c r="F56" s="32" t="str">
        <f t="shared" si="2"/>
        <v>N/A</v>
      </c>
      <c r="G56" s="46" t="s">
        <v>45</v>
      </c>
      <c r="H56" s="46" t="s">
        <v>45</v>
      </c>
      <c r="I56" s="47" t="str">
        <f t="shared" si="0"/>
        <v>N/A</v>
      </c>
      <c r="J56" s="46" t="str">
        <f t="shared" si="3"/>
        <v>N/A</v>
      </c>
      <c r="K56" s="58" t="s">
        <v>45</v>
      </c>
      <c r="L56" s="30" t="s">
        <v>45</v>
      </c>
      <c r="M56" s="30" t="str">
        <f t="shared" si="4"/>
        <v>N/A</v>
      </c>
      <c r="N56" s="30" t="str">
        <f t="shared" si="5"/>
        <v>N/A</v>
      </c>
      <c r="O56" s="53" t="s">
        <v>45</v>
      </c>
      <c r="P56" s="53" t="s">
        <v>45</v>
      </c>
      <c r="Q56" s="53" t="str">
        <f t="shared" si="6"/>
        <v>N/A</v>
      </c>
      <c r="R56" s="53" t="str">
        <f t="shared" si="7"/>
        <v>N/A</v>
      </c>
      <c r="S56" s="30" t="s">
        <v>45</v>
      </c>
      <c r="T56" s="30" t="s">
        <v>45</v>
      </c>
      <c r="U56" s="30" t="str">
        <f t="shared" si="8"/>
        <v>N/A</v>
      </c>
      <c r="V56" s="30" t="str">
        <f t="shared" si="9"/>
        <v>N/A</v>
      </c>
      <c r="W56" s="53" t="s">
        <v>45</v>
      </c>
      <c r="X56" s="53" t="s">
        <v>45</v>
      </c>
      <c r="Y56" s="53" t="str">
        <f t="shared" si="10"/>
        <v>N/A</v>
      </c>
      <c r="Z56" s="53" t="str">
        <f t="shared" si="11"/>
        <v>N/A</v>
      </c>
      <c r="AA56"/>
    </row>
    <row r="57" spans="1:27" x14ac:dyDescent="0.25">
      <c r="A57" s="3" t="s">
        <v>104</v>
      </c>
      <c r="B57" s="15">
        <f>0.001*1000</f>
        <v>1</v>
      </c>
      <c r="C57" s="35" t="s">
        <v>105</v>
      </c>
      <c r="D57" s="31">
        <v>1.2</v>
      </c>
      <c r="E57" s="30" t="str">
        <f t="shared" si="1"/>
        <v>N/A</v>
      </c>
      <c r="F57" s="32" t="str">
        <f t="shared" si="2"/>
        <v>N/A</v>
      </c>
      <c r="G57" s="46" t="s">
        <v>106</v>
      </c>
      <c r="H57" s="46">
        <v>71</v>
      </c>
      <c r="I57" s="47" t="str">
        <f t="shared" si="0"/>
        <v>N/A</v>
      </c>
      <c r="J57" s="46" t="str">
        <f t="shared" si="3"/>
        <v>N/A</v>
      </c>
      <c r="K57" s="58" t="s">
        <v>45</v>
      </c>
      <c r="L57" s="30" t="s">
        <v>45</v>
      </c>
      <c r="M57" s="30" t="str">
        <f t="shared" si="4"/>
        <v>N/A</v>
      </c>
      <c r="N57" s="30" t="str">
        <f t="shared" si="5"/>
        <v>N/A</v>
      </c>
      <c r="O57" s="53" t="s">
        <v>45</v>
      </c>
      <c r="P57" s="53" t="s">
        <v>45</v>
      </c>
      <c r="Q57" s="53" t="str">
        <f t="shared" si="6"/>
        <v>N/A</v>
      </c>
      <c r="R57" s="53" t="str">
        <f t="shared" si="7"/>
        <v>N/A</v>
      </c>
      <c r="S57" s="30" t="s">
        <v>45</v>
      </c>
      <c r="T57" s="30" t="s">
        <v>45</v>
      </c>
      <c r="U57" s="30" t="str">
        <f t="shared" si="8"/>
        <v>N/A</v>
      </c>
      <c r="V57" s="30" t="str">
        <f t="shared" si="9"/>
        <v>N/A</v>
      </c>
      <c r="W57" s="53" t="s">
        <v>45</v>
      </c>
      <c r="X57" s="53" t="s">
        <v>45</v>
      </c>
      <c r="Y57" s="53" t="str">
        <f t="shared" si="10"/>
        <v>N/A</v>
      </c>
      <c r="Z57" s="53" t="str">
        <f t="shared" si="11"/>
        <v>N/A</v>
      </c>
      <c r="AA57"/>
    </row>
    <row r="58" spans="1:27" x14ac:dyDescent="0.25">
      <c r="A58" s="3" t="s">
        <v>107</v>
      </c>
      <c r="B58" s="15" t="s">
        <v>51</v>
      </c>
      <c r="C58" s="30">
        <v>1.3999999999999999E-4</v>
      </c>
      <c r="D58" s="31">
        <v>1.2E-4</v>
      </c>
      <c r="E58" s="30">
        <f t="shared" si="1"/>
        <v>1.9999999999999985E-5</v>
      </c>
      <c r="F58" s="32">
        <f t="shared" si="2"/>
        <v>16.666666666666654</v>
      </c>
      <c r="G58" s="46">
        <v>1.0999999999999999E-2</v>
      </c>
      <c r="H58" s="46">
        <v>5.4000000000000001E-4</v>
      </c>
      <c r="I58" s="47">
        <f t="shared" si="0"/>
        <v>1.0459999999999999E-2</v>
      </c>
      <c r="J58" s="46">
        <f t="shared" si="3"/>
        <v>1937.0370370370367</v>
      </c>
      <c r="K58" s="58" t="s">
        <v>45</v>
      </c>
      <c r="L58" s="30" t="s">
        <v>45</v>
      </c>
      <c r="M58" s="30" t="str">
        <f t="shared" si="4"/>
        <v>N/A</v>
      </c>
      <c r="N58" s="30" t="str">
        <f t="shared" si="5"/>
        <v>N/A</v>
      </c>
      <c r="O58" s="53" t="s">
        <v>45</v>
      </c>
      <c r="P58" s="53" t="s">
        <v>45</v>
      </c>
      <c r="Q58" s="53" t="str">
        <f t="shared" si="6"/>
        <v>N/A</v>
      </c>
      <c r="R58" s="53" t="str">
        <f t="shared" si="7"/>
        <v>N/A</v>
      </c>
      <c r="S58" s="30" t="s">
        <v>45</v>
      </c>
      <c r="T58" s="30" t="s">
        <v>45</v>
      </c>
      <c r="U58" s="30" t="str">
        <f t="shared" si="8"/>
        <v>N/A</v>
      </c>
      <c r="V58" s="30" t="str">
        <f t="shared" si="9"/>
        <v>N/A</v>
      </c>
      <c r="W58" s="53" t="s">
        <v>45</v>
      </c>
      <c r="X58" s="53" t="s">
        <v>45</v>
      </c>
      <c r="Y58" s="53" t="str">
        <f t="shared" si="10"/>
        <v>N/A</v>
      </c>
      <c r="Z58" s="53" t="str">
        <f t="shared" si="11"/>
        <v>N/A</v>
      </c>
      <c r="AA58"/>
    </row>
    <row r="59" spans="1:27" x14ac:dyDescent="0.25">
      <c r="A59" s="9" t="s">
        <v>108</v>
      </c>
      <c r="B59" s="15" t="s">
        <v>51</v>
      </c>
      <c r="C59" s="30">
        <v>1.1999999999999999E-3</v>
      </c>
      <c r="D59" s="31">
        <v>4.4000000000000003E-3</v>
      </c>
      <c r="E59" s="30">
        <f t="shared" si="1"/>
        <v>-3.2000000000000006E-3</v>
      </c>
      <c r="F59" s="32">
        <f t="shared" si="2"/>
        <v>-72.727272727272734</v>
      </c>
      <c r="G59" s="46">
        <v>1.2999999999999999E-3</v>
      </c>
      <c r="H59" s="46">
        <v>4.9000000000000002E-2</v>
      </c>
      <c r="I59" s="47">
        <f t="shared" si="0"/>
        <v>-4.7699999999999999E-2</v>
      </c>
      <c r="J59" s="46">
        <f t="shared" si="3"/>
        <v>-97.346938775510196</v>
      </c>
      <c r="K59" s="58" t="s">
        <v>45</v>
      </c>
      <c r="L59" s="30" t="s">
        <v>45</v>
      </c>
      <c r="M59" s="30" t="str">
        <f t="shared" si="4"/>
        <v>N/A</v>
      </c>
      <c r="N59" s="30" t="str">
        <f t="shared" si="5"/>
        <v>N/A</v>
      </c>
      <c r="O59" s="53" t="s">
        <v>45</v>
      </c>
      <c r="P59" s="53" t="s">
        <v>45</v>
      </c>
      <c r="Q59" s="53" t="str">
        <f t="shared" si="6"/>
        <v>N/A</v>
      </c>
      <c r="R59" s="53" t="str">
        <f t="shared" si="7"/>
        <v>N/A</v>
      </c>
      <c r="S59" s="30" t="s">
        <v>45</v>
      </c>
      <c r="T59" s="30" t="s">
        <v>45</v>
      </c>
      <c r="U59" s="30" t="str">
        <f t="shared" si="8"/>
        <v>N/A</v>
      </c>
      <c r="V59" s="30" t="str">
        <f t="shared" si="9"/>
        <v>N/A</v>
      </c>
      <c r="W59" s="53" t="s">
        <v>45</v>
      </c>
      <c r="X59" s="53" t="s">
        <v>45</v>
      </c>
      <c r="Y59" s="53" t="str">
        <f t="shared" si="10"/>
        <v>N/A</v>
      </c>
      <c r="Z59" s="53" t="str">
        <f t="shared" si="11"/>
        <v>N/A</v>
      </c>
      <c r="AA59"/>
    </row>
    <row r="60" spans="1:27" x14ac:dyDescent="0.25">
      <c r="A60" s="6" t="s">
        <v>109</v>
      </c>
      <c r="B60" s="15">
        <f>0.0002*1000</f>
        <v>0.2</v>
      </c>
      <c r="C60" s="30">
        <v>1.2E-4</v>
      </c>
      <c r="D60" s="31">
        <v>4.4000000000000003E-3</v>
      </c>
      <c r="E60" s="30">
        <f t="shared" si="1"/>
        <v>-4.28E-3</v>
      </c>
      <c r="F60" s="32">
        <f t="shared" si="2"/>
        <v>-97.272727272727266</v>
      </c>
      <c r="G60" s="46">
        <v>1.2999999999999999E-4</v>
      </c>
      <c r="H60" s="46">
        <v>4.9000000000000002E-2</v>
      </c>
      <c r="I60" s="47">
        <f t="shared" si="0"/>
        <v>-4.8870000000000004E-2</v>
      </c>
      <c r="J60" s="46">
        <f t="shared" si="3"/>
        <v>-99.734693877551024</v>
      </c>
      <c r="K60" s="58" t="s">
        <v>45</v>
      </c>
      <c r="L60" s="30" t="s">
        <v>45</v>
      </c>
      <c r="M60" s="30" t="str">
        <f t="shared" si="4"/>
        <v>N/A</v>
      </c>
      <c r="N60" s="30" t="str">
        <f t="shared" si="5"/>
        <v>N/A</v>
      </c>
      <c r="O60" s="53" t="s">
        <v>45</v>
      </c>
      <c r="P60" s="53" t="s">
        <v>45</v>
      </c>
      <c r="Q60" s="53" t="str">
        <f t="shared" si="6"/>
        <v>N/A</v>
      </c>
      <c r="R60" s="53" t="str">
        <f t="shared" si="7"/>
        <v>N/A</v>
      </c>
      <c r="S60" s="30" t="s">
        <v>45</v>
      </c>
      <c r="T60" s="30" t="s">
        <v>45</v>
      </c>
      <c r="U60" s="30" t="str">
        <f t="shared" si="8"/>
        <v>N/A</v>
      </c>
      <c r="V60" s="30" t="str">
        <f t="shared" si="9"/>
        <v>N/A</v>
      </c>
      <c r="W60" s="53" t="s">
        <v>45</v>
      </c>
      <c r="X60" s="53" t="s">
        <v>45</v>
      </c>
      <c r="Y60" s="53" t="str">
        <f t="shared" si="10"/>
        <v>N/A</v>
      </c>
      <c r="Z60" s="53" t="str">
        <f t="shared" si="11"/>
        <v>N/A</v>
      </c>
      <c r="AA60"/>
    </row>
    <row r="61" spans="1:27" x14ac:dyDescent="0.25">
      <c r="A61" s="8" t="s">
        <v>110</v>
      </c>
      <c r="B61" s="15" t="s">
        <v>51</v>
      </c>
      <c r="C61" s="30">
        <v>1.1999999999999999E-3</v>
      </c>
      <c r="D61" s="31">
        <v>4.4000000000000003E-3</v>
      </c>
      <c r="E61" s="30">
        <f t="shared" si="1"/>
        <v>-3.2000000000000006E-3</v>
      </c>
      <c r="F61" s="32">
        <f t="shared" si="2"/>
        <v>-72.727272727272734</v>
      </c>
      <c r="G61" s="46">
        <v>1.2999999999999999E-3</v>
      </c>
      <c r="H61" s="46">
        <v>4.9000000000000002E-2</v>
      </c>
      <c r="I61" s="47">
        <f t="shared" si="0"/>
        <v>-4.7699999999999999E-2</v>
      </c>
      <c r="J61" s="46">
        <f t="shared" si="3"/>
        <v>-97.346938775510196</v>
      </c>
      <c r="K61" s="58" t="s">
        <v>45</v>
      </c>
      <c r="L61" s="30" t="s">
        <v>45</v>
      </c>
      <c r="M61" s="30" t="str">
        <f t="shared" si="4"/>
        <v>N/A</v>
      </c>
      <c r="N61" s="30" t="str">
        <f t="shared" si="5"/>
        <v>N/A</v>
      </c>
      <c r="O61" s="53" t="s">
        <v>45</v>
      </c>
      <c r="P61" s="53" t="s">
        <v>45</v>
      </c>
      <c r="Q61" s="53" t="str">
        <f t="shared" si="6"/>
        <v>N/A</v>
      </c>
      <c r="R61" s="53" t="str">
        <f t="shared" si="7"/>
        <v>N/A</v>
      </c>
      <c r="S61" s="30" t="s">
        <v>45</v>
      </c>
      <c r="T61" s="30" t="s">
        <v>45</v>
      </c>
      <c r="U61" s="30" t="str">
        <f t="shared" si="8"/>
        <v>N/A</v>
      </c>
      <c r="V61" s="30" t="str">
        <f t="shared" si="9"/>
        <v>N/A</v>
      </c>
      <c r="W61" s="53" t="s">
        <v>45</v>
      </c>
      <c r="X61" s="53" t="s">
        <v>45</v>
      </c>
      <c r="Y61" s="53" t="str">
        <f t="shared" si="10"/>
        <v>N/A</v>
      </c>
      <c r="Z61" s="53" t="str">
        <f t="shared" si="11"/>
        <v>N/A</v>
      </c>
      <c r="AA61"/>
    </row>
    <row r="62" spans="1:27" x14ac:dyDescent="0.25">
      <c r="A62" s="8" t="s">
        <v>111</v>
      </c>
      <c r="B62" s="15" t="s">
        <v>51</v>
      </c>
      <c r="C62" s="30" t="s">
        <v>45</v>
      </c>
      <c r="D62" s="31" t="s">
        <v>45</v>
      </c>
      <c r="E62" s="30" t="str">
        <f t="shared" si="1"/>
        <v>N/A</v>
      </c>
      <c r="F62" s="32" t="str">
        <f t="shared" si="2"/>
        <v>N/A</v>
      </c>
      <c r="G62" s="46" t="s">
        <v>45</v>
      </c>
      <c r="H62" s="46" t="s">
        <v>45</v>
      </c>
      <c r="I62" s="47" t="str">
        <f t="shared" si="0"/>
        <v>N/A</v>
      </c>
      <c r="J62" s="46" t="str">
        <f t="shared" si="3"/>
        <v>N/A</v>
      </c>
      <c r="K62" s="58" t="s">
        <v>45</v>
      </c>
      <c r="L62" s="30" t="s">
        <v>45</v>
      </c>
      <c r="M62" s="30" t="str">
        <f t="shared" si="4"/>
        <v>N/A</v>
      </c>
      <c r="N62" s="30" t="str">
        <f t="shared" si="5"/>
        <v>N/A</v>
      </c>
      <c r="O62" s="53" t="s">
        <v>45</v>
      </c>
      <c r="P62" s="53" t="s">
        <v>45</v>
      </c>
      <c r="Q62" s="53" t="str">
        <f t="shared" si="6"/>
        <v>N/A</v>
      </c>
      <c r="R62" s="53" t="str">
        <f t="shared" si="7"/>
        <v>N/A</v>
      </c>
      <c r="S62" s="30" t="s">
        <v>45</v>
      </c>
      <c r="T62" s="30" t="s">
        <v>45</v>
      </c>
      <c r="U62" s="30" t="str">
        <f t="shared" si="8"/>
        <v>N/A</v>
      </c>
      <c r="V62" s="30" t="str">
        <f t="shared" si="9"/>
        <v>N/A</v>
      </c>
      <c r="W62" s="53" t="s">
        <v>45</v>
      </c>
      <c r="X62" s="53" t="s">
        <v>45</v>
      </c>
      <c r="Y62" s="53" t="str">
        <f t="shared" si="10"/>
        <v>N/A</v>
      </c>
      <c r="Z62" s="53" t="str">
        <f t="shared" si="11"/>
        <v>N/A</v>
      </c>
      <c r="AA62"/>
    </row>
    <row r="63" spans="1:27" x14ac:dyDescent="0.25">
      <c r="A63" s="8" t="s">
        <v>112</v>
      </c>
      <c r="B63" s="15" t="s">
        <v>51</v>
      </c>
      <c r="C63" s="30">
        <v>1.2E-2</v>
      </c>
      <c r="D63" s="31">
        <v>4.4000000000000003E-3</v>
      </c>
      <c r="E63" s="30">
        <f t="shared" si="1"/>
        <v>7.6E-3</v>
      </c>
      <c r="F63" s="32">
        <f t="shared" si="2"/>
        <v>172.72727272727272</v>
      </c>
      <c r="G63" s="46">
        <v>1.2999999999999999E-2</v>
      </c>
      <c r="H63" s="46">
        <v>4.9000000000000002E-2</v>
      </c>
      <c r="I63" s="47">
        <f t="shared" si="0"/>
        <v>-3.6000000000000004E-2</v>
      </c>
      <c r="J63" s="46">
        <f t="shared" si="3"/>
        <v>-73.469387755102048</v>
      </c>
      <c r="K63" s="58" t="s">
        <v>45</v>
      </c>
      <c r="L63" s="30" t="s">
        <v>45</v>
      </c>
      <c r="M63" s="30" t="str">
        <f t="shared" si="4"/>
        <v>N/A</v>
      </c>
      <c r="N63" s="30" t="str">
        <f t="shared" si="5"/>
        <v>N/A</v>
      </c>
      <c r="O63" s="53" t="s">
        <v>45</v>
      </c>
      <c r="P63" s="53" t="s">
        <v>45</v>
      </c>
      <c r="Q63" s="53" t="str">
        <f t="shared" si="6"/>
        <v>N/A</v>
      </c>
      <c r="R63" s="53" t="str">
        <f t="shared" si="7"/>
        <v>N/A</v>
      </c>
      <c r="S63" s="30" t="s">
        <v>45</v>
      </c>
      <c r="T63" s="30" t="s">
        <v>45</v>
      </c>
      <c r="U63" s="30" t="str">
        <f t="shared" si="8"/>
        <v>N/A</v>
      </c>
      <c r="V63" s="30" t="str">
        <f t="shared" si="9"/>
        <v>N/A</v>
      </c>
      <c r="W63" s="53" t="s">
        <v>45</v>
      </c>
      <c r="X63" s="53" t="s">
        <v>45</v>
      </c>
      <c r="Y63" s="53" t="str">
        <f t="shared" si="10"/>
        <v>N/A</v>
      </c>
      <c r="Z63" s="53" t="str">
        <f t="shared" si="11"/>
        <v>N/A</v>
      </c>
      <c r="AA63"/>
    </row>
    <row r="64" spans="1:27" x14ac:dyDescent="0.25">
      <c r="A64" s="8" t="s">
        <v>113</v>
      </c>
      <c r="B64" s="15" t="s">
        <v>114</v>
      </c>
      <c r="C64" s="30" t="s">
        <v>45</v>
      </c>
      <c r="D64" s="31" t="s">
        <v>45</v>
      </c>
      <c r="E64" s="30" t="str">
        <f t="shared" si="1"/>
        <v>N/A</v>
      </c>
      <c r="F64" s="32" t="str">
        <f t="shared" si="2"/>
        <v>N/A</v>
      </c>
      <c r="G64" s="46" t="s">
        <v>45</v>
      </c>
      <c r="H64" s="46" t="s">
        <v>45</v>
      </c>
      <c r="I64" s="47" t="str">
        <f t="shared" si="0"/>
        <v>N/A</v>
      </c>
      <c r="J64" s="46" t="str">
        <f t="shared" si="3"/>
        <v>N/A</v>
      </c>
      <c r="K64" s="58" t="s">
        <v>45</v>
      </c>
      <c r="L64" s="30" t="s">
        <v>45</v>
      </c>
      <c r="M64" s="30" t="str">
        <f t="shared" si="4"/>
        <v>N/A</v>
      </c>
      <c r="N64" s="30" t="str">
        <f t="shared" si="5"/>
        <v>N/A</v>
      </c>
      <c r="O64" s="53" t="s">
        <v>45</v>
      </c>
      <c r="P64" s="53" t="s">
        <v>45</v>
      </c>
      <c r="Q64" s="53" t="str">
        <f t="shared" si="6"/>
        <v>N/A</v>
      </c>
      <c r="R64" s="53" t="str">
        <f t="shared" si="7"/>
        <v>N/A</v>
      </c>
      <c r="S64" s="30" t="s">
        <v>45</v>
      </c>
      <c r="T64" s="30" t="s">
        <v>45</v>
      </c>
      <c r="U64" s="30" t="str">
        <f t="shared" si="8"/>
        <v>N/A</v>
      </c>
      <c r="V64" s="30" t="str">
        <f t="shared" si="9"/>
        <v>N/A</v>
      </c>
      <c r="W64" s="53" t="s">
        <v>45</v>
      </c>
      <c r="X64" s="53" t="s">
        <v>45</v>
      </c>
      <c r="Y64" s="53" t="str">
        <f t="shared" si="10"/>
        <v>N/A</v>
      </c>
      <c r="Z64" s="53" t="str">
        <f t="shared" si="11"/>
        <v>N/A</v>
      </c>
      <c r="AA64"/>
    </row>
    <row r="65" spans="1:27" x14ac:dyDescent="0.25">
      <c r="A65" s="3" t="s">
        <v>115</v>
      </c>
      <c r="B65" s="15" t="s">
        <v>51</v>
      </c>
      <c r="C65" s="30" t="s">
        <v>45</v>
      </c>
      <c r="D65" s="31">
        <v>1.4E-2</v>
      </c>
      <c r="E65" s="30" t="str">
        <f t="shared" si="1"/>
        <v>N/A</v>
      </c>
      <c r="F65" s="32" t="str">
        <f t="shared" si="2"/>
        <v>N/A</v>
      </c>
      <c r="G65" s="46" t="s">
        <v>45</v>
      </c>
      <c r="H65" s="46">
        <v>4.5999999999999999E-2</v>
      </c>
      <c r="I65" s="47" t="str">
        <f t="shared" si="0"/>
        <v>N/A</v>
      </c>
      <c r="J65" s="46" t="str">
        <f t="shared" si="3"/>
        <v>N/A</v>
      </c>
      <c r="K65" s="58" t="s">
        <v>45</v>
      </c>
      <c r="L65" s="30" t="s">
        <v>45</v>
      </c>
      <c r="M65" s="30" t="str">
        <f t="shared" si="4"/>
        <v>N/A</v>
      </c>
      <c r="N65" s="30" t="str">
        <f t="shared" si="5"/>
        <v>N/A</v>
      </c>
      <c r="O65" s="53" t="s">
        <v>45</v>
      </c>
      <c r="P65" s="53" t="s">
        <v>45</v>
      </c>
      <c r="Q65" s="53" t="str">
        <f t="shared" si="6"/>
        <v>N/A</v>
      </c>
      <c r="R65" s="53" t="str">
        <f t="shared" si="7"/>
        <v>N/A</v>
      </c>
      <c r="S65" s="30" t="s">
        <v>45</v>
      </c>
      <c r="T65" s="30" t="s">
        <v>45</v>
      </c>
      <c r="U65" s="30" t="str">
        <f t="shared" si="8"/>
        <v>N/A</v>
      </c>
      <c r="V65" s="30" t="str">
        <f t="shared" si="9"/>
        <v>N/A</v>
      </c>
      <c r="W65" s="53" t="s">
        <v>45</v>
      </c>
      <c r="X65" s="53" t="s">
        <v>45</v>
      </c>
      <c r="Y65" s="53" t="str">
        <f t="shared" si="10"/>
        <v>N/A</v>
      </c>
      <c r="Z65" s="53" t="str">
        <f t="shared" si="11"/>
        <v>N/A</v>
      </c>
      <c r="AA65"/>
    </row>
    <row r="66" spans="1:27" x14ac:dyDescent="0.25">
      <c r="A66" s="8" t="s">
        <v>116</v>
      </c>
      <c r="B66" s="15" t="s">
        <v>51</v>
      </c>
      <c r="C66" s="30">
        <v>20</v>
      </c>
      <c r="D66" s="31">
        <v>110</v>
      </c>
      <c r="E66" s="30">
        <f t="shared" si="1"/>
        <v>-90</v>
      </c>
      <c r="F66" s="32">
        <f t="shared" si="2"/>
        <v>-81.818181818181827</v>
      </c>
      <c r="G66" s="46">
        <v>40</v>
      </c>
      <c r="H66" s="46">
        <v>240</v>
      </c>
      <c r="I66" s="47">
        <f t="shared" si="0"/>
        <v>-200</v>
      </c>
      <c r="J66" s="46">
        <f t="shared" si="3"/>
        <v>-83.333333333333343</v>
      </c>
      <c r="K66" s="58">
        <v>0.22</v>
      </c>
      <c r="L66" s="30">
        <v>0.22</v>
      </c>
      <c r="M66" s="30">
        <f t="shared" si="4"/>
        <v>0</v>
      </c>
      <c r="N66" s="30">
        <f t="shared" si="5"/>
        <v>0</v>
      </c>
      <c r="O66" s="53">
        <v>5.6000000000000001E-2</v>
      </c>
      <c r="P66" s="53">
        <v>5.6000000000000001E-2</v>
      </c>
      <c r="Q66" s="53">
        <f t="shared" si="6"/>
        <v>0</v>
      </c>
      <c r="R66" s="53">
        <f t="shared" si="7"/>
        <v>0</v>
      </c>
      <c r="S66" s="30">
        <v>3.4000000000000002E-2</v>
      </c>
      <c r="T66" s="30">
        <v>3.4000000000000002E-2</v>
      </c>
      <c r="U66" s="30">
        <f t="shared" si="8"/>
        <v>0</v>
      </c>
      <c r="V66" s="30">
        <f t="shared" si="9"/>
        <v>0</v>
      </c>
      <c r="W66" s="53">
        <v>8.6999999999999994E-3</v>
      </c>
      <c r="X66" s="53">
        <v>8.6999999999999994E-3</v>
      </c>
      <c r="Y66" s="53">
        <f t="shared" si="10"/>
        <v>0</v>
      </c>
      <c r="Z66" s="53">
        <f t="shared" si="11"/>
        <v>0</v>
      </c>
      <c r="AA66"/>
    </row>
    <row r="67" spans="1:27" x14ac:dyDescent="0.25">
      <c r="A67" s="8" t="s">
        <v>117</v>
      </c>
      <c r="B67" s="15" t="s">
        <v>51</v>
      </c>
      <c r="C67" s="30">
        <v>8.0000000000000002E-3</v>
      </c>
      <c r="D67" s="31" t="s">
        <v>45</v>
      </c>
      <c r="E67" s="30" t="str">
        <f t="shared" si="1"/>
        <v>N/A</v>
      </c>
      <c r="F67" s="32" t="str">
        <f t="shared" ref="F67:F129" si="14">IFERROR((E67/D67)*(100),"N/A")</f>
        <v>N/A</v>
      </c>
      <c r="G67" s="46">
        <v>1.4E-2</v>
      </c>
      <c r="H67" s="46" t="s">
        <v>45</v>
      </c>
      <c r="I67" s="47" t="str">
        <f t="shared" ref="I67:I129" si="15">IFERROR((G67-H67),"N/A")</f>
        <v>N/A</v>
      </c>
      <c r="J67" s="46" t="str">
        <f t="shared" ref="J67:J129" si="16">IFERROR((I67/H67)*(100),"N/A")</f>
        <v>N/A</v>
      </c>
      <c r="K67" s="58" t="s">
        <v>45</v>
      </c>
      <c r="L67" s="30" t="s">
        <v>45</v>
      </c>
      <c r="M67" s="30" t="str">
        <f t="shared" si="4"/>
        <v>N/A</v>
      </c>
      <c r="N67" s="30" t="str">
        <f t="shared" si="5"/>
        <v>N/A</v>
      </c>
      <c r="O67" s="53" t="s">
        <v>45</v>
      </c>
      <c r="P67" s="53" t="s">
        <v>45</v>
      </c>
      <c r="Q67" s="53" t="str">
        <f t="shared" si="6"/>
        <v>N/A</v>
      </c>
      <c r="R67" s="53" t="str">
        <f t="shared" si="7"/>
        <v>N/A</v>
      </c>
      <c r="S67" s="30" t="s">
        <v>45</v>
      </c>
      <c r="T67" s="30" t="s">
        <v>45</v>
      </c>
      <c r="U67" s="30" t="str">
        <f t="shared" si="8"/>
        <v>N/A</v>
      </c>
      <c r="V67" s="30" t="str">
        <f t="shared" si="9"/>
        <v>N/A</v>
      </c>
      <c r="W67" s="53" t="s">
        <v>45</v>
      </c>
      <c r="X67" s="53" t="s">
        <v>45</v>
      </c>
      <c r="Y67" s="53" t="str">
        <f t="shared" si="10"/>
        <v>N/A</v>
      </c>
      <c r="Z67" s="53" t="str">
        <f t="shared" si="11"/>
        <v>N/A</v>
      </c>
      <c r="AA67"/>
    </row>
    <row r="68" spans="1:27" x14ac:dyDescent="0.25">
      <c r="A68" s="8" t="s">
        <v>118</v>
      </c>
      <c r="B68" s="15" t="s">
        <v>51</v>
      </c>
      <c r="C68" s="30">
        <v>200</v>
      </c>
      <c r="D68" s="31" t="s">
        <v>45</v>
      </c>
      <c r="E68" s="30" t="str">
        <f t="shared" ref="E68:E130" si="17">IFERROR((C68-D68),"N/A")</f>
        <v>N/A</v>
      </c>
      <c r="F68" s="32" t="str">
        <f t="shared" si="14"/>
        <v>N/A</v>
      </c>
      <c r="G68" s="46">
        <v>4000</v>
      </c>
      <c r="H68" s="46" t="s">
        <v>45</v>
      </c>
      <c r="I68" s="47" t="str">
        <f t="shared" si="15"/>
        <v>N/A</v>
      </c>
      <c r="J68" s="46" t="str">
        <f t="shared" si="16"/>
        <v>N/A</v>
      </c>
      <c r="K68" s="58" t="s">
        <v>45</v>
      </c>
      <c r="L68" s="30" t="s">
        <v>45</v>
      </c>
      <c r="M68" s="30" t="str">
        <f t="shared" ref="M68:M130" si="18">IFERROR((K68-L68),"N/A")</f>
        <v>N/A</v>
      </c>
      <c r="N68" s="30" t="str">
        <f t="shared" ref="N68:N130" si="19">IFERROR((M68/L68)*100,"N/A")</f>
        <v>N/A</v>
      </c>
      <c r="O68" s="53" t="s">
        <v>45</v>
      </c>
      <c r="P68" s="53" t="s">
        <v>45</v>
      </c>
      <c r="Q68" s="53" t="str">
        <f t="shared" ref="Q68:Q130" si="20">IFERROR((O68-P68),"N/A")</f>
        <v>N/A</v>
      </c>
      <c r="R68" s="53" t="str">
        <f t="shared" ref="R68:R130" si="21">IFERROR((Q68/P68)*100,"N/A")</f>
        <v>N/A</v>
      </c>
      <c r="S68" s="30" t="s">
        <v>45</v>
      </c>
      <c r="T68" s="30" t="s">
        <v>45</v>
      </c>
      <c r="U68" s="30" t="str">
        <f t="shared" ref="U68:U130" si="22">IFERROR((S68-T68),"N/A")</f>
        <v>N/A</v>
      </c>
      <c r="V68" s="30" t="str">
        <f t="shared" ref="V68:V130" si="23">IFERROR((U68/T68)*100,"N/A")</f>
        <v>N/A</v>
      </c>
      <c r="W68" s="53" t="s">
        <v>45</v>
      </c>
      <c r="X68" s="53" t="s">
        <v>45</v>
      </c>
      <c r="Y68" s="53" t="str">
        <f t="shared" ref="Y68:Y130" si="24">IFERROR(W68-X68,"N/A")</f>
        <v>N/A</v>
      </c>
      <c r="Z68" s="53" t="str">
        <f t="shared" ref="Z68:Z130" si="25">IFERROR((Y68/X68)*100,"N/A")</f>
        <v>N/A</v>
      </c>
      <c r="AA68"/>
    </row>
    <row r="69" spans="1:27" x14ac:dyDescent="0.25">
      <c r="A69" s="8" t="s">
        <v>119</v>
      </c>
      <c r="B69" s="15" t="s">
        <v>51</v>
      </c>
      <c r="C69" s="30" t="s">
        <v>45</v>
      </c>
      <c r="D69" s="31" t="s">
        <v>45</v>
      </c>
      <c r="E69" s="30" t="str">
        <f t="shared" si="17"/>
        <v>N/A</v>
      </c>
      <c r="F69" s="32" t="str">
        <f t="shared" si="14"/>
        <v>N/A</v>
      </c>
      <c r="G69" s="46" t="s">
        <v>45</v>
      </c>
      <c r="H69" s="46" t="s">
        <v>45</v>
      </c>
      <c r="I69" s="47" t="str">
        <f t="shared" si="15"/>
        <v>N/A</v>
      </c>
      <c r="J69" s="46" t="str">
        <f t="shared" si="16"/>
        <v>N/A</v>
      </c>
      <c r="K69" s="58" t="s">
        <v>45</v>
      </c>
      <c r="L69" s="30" t="s">
        <v>45</v>
      </c>
      <c r="M69" s="30" t="str">
        <f t="shared" si="18"/>
        <v>N/A</v>
      </c>
      <c r="N69" s="30" t="str">
        <f t="shared" si="19"/>
        <v>N/A</v>
      </c>
      <c r="O69" s="53" t="s">
        <v>45</v>
      </c>
      <c r="P69" s="53" t="s">
        <v>45</v>
      </c>
      <c r="Q69" s="53" t="str">
        <f t="shared" si="20"/>
        <v>N/A</v>
      </c>
      <c r="R69" s="53" t="str">
        <f t="shared" si="21"/>
        <v>N/A</v>
      </c>
      <c r="S69" s="30" t="s">
        <v>45</v>
      </c>
      <c r="T69" s="30" t="s">
        <v>45</v>
      </c>
      <c r="U69" s="30" t="str">
        <f t="shared" si="22"/>
        <v>N/A</v>
      </c>
      <c r="V69" s="30" t="str">
        <f t="shared" si="23"/>
        <v>N/A</v>
      </c>
      <c r="W69" s="53" t="s">
        <v>45</v>
      </c>
      <c r="X69" s="53" t="s">
        <v>45</v>
      </c>
      <c r="Y69" s="53" t="str">
        <f t="shared" si="24"/>
        <v>N/A</v>
      </c>
      <c r="Z69" s="53" t="str">
        <f t="shared" si="25"/>
        <v>N/A</v>
      </c>
      <c r="AA69"/>
    </row>
    <row r="70" spans="1:27" x14ac:dyDescent="0.25">
      <c r="A70" s="8" t="s">
        <v>120</v>
      </c>
      <c r="B70" s="15" t="s">
        <v>51</v>
      </c>
      <c r="C70" s="30">
        <v>0.03</v>
      </c>
      <c r="D70" s="31">
        <v>3.1E-2</v>
      </c>
      <c r="E70" s="30">
        <f t="shared" si="17"/>
        <v>-1.0000000000000009E-3</v>
      </c>
      <c r="F70" s="32">
        <f t="shared" si="14"/>
        <v>-3.2258064516129057</v>
      </c>
      <c r="G70" s="46">
        <v>2.2000000000000002</v>
      </c>
      <c r="H70" s="46">
        <v>1.4</v>
      </c>
      <c r="I70" s="47">
        <f t="shared" si="15"/>
        <v>0.80000000000000027</v>
      </c>
      <c r="J70" s="46">
        <f t="shared" si="16"/>
        <v>57.14285714285716</v>
      </c>
      <c r="K70" s="58" t="s">
        <v>45</v>
      </c>
      <c r="L70" s="30" t="s">
        <v>45</v>
      </c>
      <c r="M70" s="30" t="str">
        <f t="shared" si="18"/>
        <v>N/A</v>
      </c>
      <c r="N70" s="30" t="str">
        <f t="shared" si="19"/>
        <v>N/A</v>
      </c>
      <c r="O70" s="53" t="s">
        <v>45</v>
      </c>
      <c r="P70" s="53" t="s">
        <v>45</v>
      </c>
      <c r="Q70" s="53" t="str">
        <f t="shared" si="20"/>
        <v>N/A</v>
      </c>
      <c r="R70" s="53" t="str">
        <f t="shared" si="21"/>
        <v>N/A</v>
      </c>
      <c r="S70" s="30" t="s">
        <v>45</v>
      </c>
      <c r="T70" s="30" t="s">
        <v>45</v>
      </c>
      <c r="U70" s="30" t="str">
        <f t="shared" si="22"/>
        <v>N/A</v>
      </c>
      <c r="V70" s="30" t="str">
        <f t="shared" si="23"/>
        <v>N/A</v>
      </c>
      <c r="W70" s="53" t="s">
        <v>45</v>
      </c>
      <c r="X70" s="53" t="s">
        <v>45</v>
      </c>
      <c r="Y70" s="53" t="str">
        <f t="shared" si="24"/>
        <v>N/A</v>
      </c>
      <c r="Z70" s="53" t="str">
        <f t="shared" si="25"/>
        <v>N/A</v>
      </c>
      <c r="AA70"/>
    </row>
    <row r="71" spans="1:27" x14ac:dyDescent="0.25">
      <c r="A71" s="8" t="s">
        <v>121</v>
      </c>
      <c r="B71" s="15" t="s">
        <v>51</v>
      </c>
      <c r="C71" s="30"/>
      <c r="D71" s="31">
        <v>1400</v>
      </c>
      <c r="E71" s="30">
        <f t="shared" si="17"/>
        <v>-1400</v>
      </c>
      <c r="F71" s="32">
        <f t="shared" si="14"/>
        <v>-100</v>
      </c>
      <c r="G71" s="46" t="s">
        <v>45</v>
      </c>
      <c r="H71" s="46">
        <v>170000</v>
      </c>
      <c r="I71" s="47" t="str">
        <f t="shared" si="15"/>
        <v>N/A</v>
      </c>
      <c r="J71" s="46" t="str">
        <f t="shared" si="16"/>
        <v>N/A</v>
      </c>
      <c r="K71" s="58" t="s">
        <v>45</v>
      </c>
      <c r="L71" s="30" t="s">
        <v>45</v>
      </c>
      <c r="M71" s="30" t="str">
        <f t="shared" si="18"/>
        <v>N/A</v>
      </c>
      <c r="N71" s="30" t="str">
        <f t="shared" si="19"/>
        <v>N/A</v>
      </c>
      <c r="O71" s="53" t="s">
        <v>45</v>
      </c>
      <c r="P71" s="53" t="s">
        <v>45</v>
      </c>
      <c r="Q71" s="53" t="str">
        <f t="shared" si="20"/>
        <v>N/A</v>
      </c>
      <c r="R71" s="53" t="str">
        <f t="shared" si="21"/>
        <v>N/A</v>
      </c>
      <c r="S71" s="30" t="s">
        <v>45</v>
      </c>
      <c r="T71" s="30" t="s">
        <v>45</v>
      </c>
      <c r="U71" s="30" t="str">
        <f t="shared" si="22"/>
        <v>N/A</v>
      </c>
      <c r="V71" s="30" t="str">
        <f t="shared" si="23"/>
        <v>N/A</v>
      </c>
      <c r="W71" s="53" t="s">
        <v>45</v>
      </c>
      <c r="X71" s="53" t="s">
        <v>45</v>
      </c>
      <c r="Y71" s="53" t="str">
        <f t="shared" si="24"/>
        <v>N/A</v>
      </c>
      <c r="Z71" s="53" t="str">
        <f t="shared" si="25"/>
        <v>N/A</v>
      </c>
      <c r="AA71"/>
    </row>
    <row r="72" spans="1:27" x14ac:dyDescent="0.25">
      <c r="A72" s="8" t="s">
        <v>122</v>
      </c>
      <c r="B72" s="15" t="s">
        <v>51</v>
      </c>
      <c r="C72" s="30">
        <v>0.32</v>
      </c>
      <c r="D72" s="31">
        <v>1.8</v>
      </c>
      <c r="E72" s="30">
        <f t="shared" si="17"/>
        <v>-1.48</v>
      </c>
      <c r="F72" s="32">
        <f t="shared" si="14"/>
        <v>-82.222222222222214</v>
      </c>
      <c r="G72" s="46">
        <v>0.37</v>
      </c>
      <c r="H72" s="46">
        <v>5.9</v>
      </c>
      <c r="I72" s="47">
        <f t="shared" si="15"/>
        <v>-5.53</v>
      </c>
      <c r="J72" s="46">
        <f t="shared" si="16"/>
        <v>-93.728813559322035</v>
      </c>
      <c r="K72" s="58" t="s">
        <v>45</v>
      </c>
      <c r="L72" s="30" t="s">
        <v>45</v>
      </c>
      <c r="M72" s="30" t="str">
        <f t="shared" si="18"/>
        <v>N/A</v>
      </c>
      <c r="N72" s="30" t="str">
        <f t="shared" si="19"/>
        <v>N/A</v>
      </c>
      <c r="O72" s="53" t="s">
        <v>45</v>
      </c>
      <c r="P72" s="53" t="s">
        <v>45</v>
      </c>
      <c r="Q72" s="53" t="str">
        <f t="shared" si="20"/>
        <v>N/A</v>
      </c>
      <c r="R72" s="53" t="str">
        <f t="shared" si="21"/>
        <v>N/A</v>
      </c>
      <c r="S72" s="30" t="s">
        <v>45</v>
      </c>
      <c r="T72" s="30" t="s">
        <v>45</v>
      </c>
      <c r="U72" s="30" t="str">
        <f t="shared" si="22"/>
        <v>N/A</v>
      </c>
      <c r="V72" s="30" t="str">
        <f t="shared" si="23"/>
        <v>N/A</v>
      </c>
      <c r="W72" s="53" t="s">
        <v>45</v>
      </c>
      <c r="X72" s="53" t="s">
        <v>45</v>
      </c>
      <c r="Y72" s="53" t="str">
        <f t="shared" si="24"/>
        <v>N/A</v>
      </c>
      <c r="Z72" s="53" t="str">
        <f t="shared" si="25"/>
        <v>N/A</v>
      </c>
      <c r="AA72"/>
    </row>
    <row r="73" spans="1:27" x14ac:dyDescent="0.25">
      <c r="A73" s="8" t="s">
        <v>123</v>
      </c>
      <c r="B73" s="15" t="s">
        <v>51</v>
      </c>
      <c r="C73" s="30">
        <v>1.4999999999999999E-4</v>
      </c>
      <c r="D73" s="31" t="s">
        <v>45</v>
      </c>
      <c r="E73" s="30" t="str">
        <f t="shared" si="17"/>
        <v>N/A</v>
      </c>
      <c r="F73" s="32" t="str">
        <f t="shared" si="14"/>
        <v>N/A</v>
      </c>
      <c r="G73" s="46">
        <v>1.7000000000000001E-2</v>
      </c>
      <c r="H73" s="46" t="s">
        <v>45</v>
      </c>
      <c r="I73" s="47" t="str">
        <f t="shared" si="15"/>
        <v>N/A</v>
      </c>
      <c r="J73" s="46" t="str">
        <f t="shared" si="16"/>
        <v>N/A</v>
      </c>
      <c r="K73" s="58" t="s">
        <v>45</v>
      </c>
      <c r="L73" s="30" t="s">
        <v>45</v>
      </c>
      <c r="M73" s="30" t="str">
        <f t="shared" si="18"/>
        <v>N/A</v>
      </c>
      <c r="N73" s="30" t="str">
        <f t="shared" si="19"/>
        <v>N/A</v>
      </c>
      <c r="O73" s="53" t="s">
        <v>45</v>
      </c>
      <c r="P73" s="53" t="s">
        <v>45</v>
      </c>
      <c r="Q73" s="53" t="str">
        <f t="shared" si="20"/>
        <v>N/A</v>
      </c>
      <c r="R73" s="53" t="str">
        <f t="shared" si="21"/>
        <v>N/A</v>
      </c>
      <c r="S73" s="30" t="s">
        <v>45</v>
      </c>
      <c r="T73" s="30" t="s">
        <v>45</v>
      </c>
      <c r="U73" s="30" t="str">
        <f t="shared" si="22"/>
        <v>N/A</v>
      </c>
      <c r="V73" s="30" t="str">
        <f t="shared" si="23"/>
        <v>N/A</v>
      </c>
      <c r="W73" s="53" t="s">
        <v>45</v>
      </c>
      <c r="X73" s="53" t="s">
        <v>45</v>
      </c>
      <c r="Y73" s="53" t="str">
        <f t="shared" si="24"/>
        <v>N/A</v>
      </c>
      <c r="Z73" s="53" t="str">
        <f t="shared" si="25"/>
        <v>N/A</v>
      </c>
      <c r="AA73"/>
    </row>
    <row r="74" spans="1:27" x14ac:dyDescent="0.25">
      <c r="A74" s="3" t="s">
        <v>124</v>
      </c>
      <c r="B74" s="15" t="s">
        <v>125</v>
      </c>
      <c r="C74" s="30" t="s">
        <v>45</v>
      </c>
      <c r="D74" s="31" t="s">
        <v>45</v>
      </c>
      <c r="E74" s="30" t="str">
        <f t="shared" si="17"/>
        <v>N/A</v>
      </c>
      <c r="F74" s="32" t="str">
        <f t="shared" si="14"/>
        <v>N/A</v>
      </c>
      <c r="G74" s="46" t="s">
        <v>45</v>
      </c>
      <c r="H74" s="46" t="s">
        <v>45</v>
      </c>
      <c r="I74" s="47" t="str">
        <f t="shared" si="15"/>
        <v>N/A</v>
      </c>
      <c r="J74" s="46" t="str">
        <f t="shared" si="16"/>
        <v>N/A</v>
      </c>
      <c r="K74" s="58" t="s">
        <v>45</v>
      </c>
      <c r="L74" s="30" t="s">
        <v>45</v>
      </c>
      <c r="M74" s="30" t="str">
        <f t="shared" si="18"/>
        <v>N/A</v>
      </c>
      <c r="N74" s="30" t="str">
        <f t="shared" si="19"/>
        <v>N/A</v>
      </c>
      <c r="O74" s="53" t="s">
        <v>45</v>
      </c>
      <c r="P74" s="53" t="s">
        <v>45</v>
      </c>
      <c r="Q74" s="53" t="str">
        <f t="shared" si="20"/>
        <v>N/A</v>
      </c>
      <c r="R74" s="53" t="str">
        <f t="shared" si="21"/>
        <v>N/A</v>
      </c>
      <c r="S74" s="30" t="s">
        <v>45</v>
      </c>
      <c r="T74" s="30" t="s">
        <v>45</v>
      </c>
      <c r="U74" s="30" t="str">
        <f t="shared" si="22"/>
        <v>N/A</v>
      </c>
      <c r="V74" s="30" t="str">
        <f t="shared" si="23"/>
        <v>N/A</v>
      </c>
      <c r="W74" s="53" t="s">
        <v>45</v>
      </c>
      <c r="X74" s="53" t="s">
        <v>45</v>
      </c>
      <c r="Y74" s="53" t="str">
        <f t="shared" si="24"/>
        <v>N/A</v>
      </c>
      <c r="Z74" s="53" t="str">
        <f t="shared" si="25"/>
        <v>N/A</v>
      </c>
      <c r="AA74"/>
    </row>
    <row r="75" spans="1:27" x14ac:dyDescent="0.25">
      <c r="A75" s="8" t="s">
        <v>126</v>
      </c>
      <c r="B75" s="15" t="s">
        <v>51</v>
      </c>
      <c r="C75" s="30">
        <v>7</v>
      </c>
      <c r="D75" s="31">
        <v>4.3</v>
      </c>
      <c r="E75" s="30">
        <f t="shared" si="17"/>
        <v>2.7</v>
      </c>
      <c r="F75" s="32">
        <f t="shared" si="14"/>
        <v>62.790697674418617</v>
      </c>
      <c r="G75" s="46">
        <v>120</v>
      </c>
      <c r="H75" s="46">
        <v>360</v>
      </c>
      <c r="I75" s="47">
        <f t="shared" si="15"/>
        <v>-240</v>
      </c>
      <c r="J75" s="46">
        <f t="shared" si="16"/>
        <v>-66.666666666666657</v>
      </c>
      <c r="K75" s="58" t="s">
        <v>45</v>
      </c>
      <c r="L75" s="30" t="s">
        <v>45</v>
      </c>
      <c r="M75" s="30" t="str">
        <f t="shared" si="18"/>
        <v>N/A</v>
      </c>
      <c r="N75" s="30" t="str">
        <f t="shared" si="19"/>
        <v>N/A</v>
      </c>
      <c r="O75" s="53" t="s">
        <v>45</v>
      </c>
      <c r="P75" s="53" t="s">
        <v>45</v>
      </c>
      <c r="Q75" s="53" t="str">
        <f t="shared" si="20"/>
        <v>N/A</v>
      </c>
      <c r="R75" s="53" t="str">
        <f t="shared" si="21"/>
        <v>N/A</v>
      </c>
      <c r="S75" s="30" t="s">
        <v>45</v>
      </c>
      <c r="T75" s="30" t="s">
        <v>45</v>
      </c>
      <c r="U75" s="30" t="str">
        <f t="shared" si="22"/>
        <v>N/A</v>
      </c>
      <c r="V75" s="30" t="str">
        <f t="shared" si="23"/>
        <v>N/A</v>
      </c>
      <c r="W75" s="53" t="s">
        <v>45</v>
      </c>
      <c r="X75" s="53" t="s">
        <v>45</v>
      </c>
      <c r="Y75" s="53" t="str">
        <f t="shared" si="24"/>
        <v>N/A</v>
      </c>
      <c r="Z75" s="53" t="str">
        <f t="shared" si="25"/>
        <v>N/A</v>
      </c>
      <c r="AA75"/>
    </row>
    <row r="76" spans="1:27" x14ac:dyDescent="0.25">
      <c r="A76" s="8" t="s">
        <v>127</v>
      </c>
      <c r="B76" s="15" t="s">
        <v>51</v>
      </c>
      <c r="C76" s="30">
        <v>0.1</v>
      </c>
      <c r="D76" s="31">
        <v>3000</v>
      </c>
      <c r="E76" s="30">
        <f t="shared" si="17"/>
        <v>-2999.9</v>
      </c>
      <c r="F76" s="32">
        <f t="shared" si="14"/>
        <v>-99.99666666666667</v>
      </c>
      <c r="G76" s="46">
        <v>0.1</v>
      </c>
      <c r="H76" s="46">
        <v>5200</v>
      </c>
      <c r="I76" s="47">
        <f t="shared" si="15"/>
        <v>-5199.8999999999996</v>
      </c>
      <c r="J76" s="46">
        <f t="shared" si="16"/>
        <v>-99.998076923076923</v>
      </c>
      <c r="K76" s="58" t="s">
        <v>45</v>
      </c>
      <c r="L76" s="30" t="s">
        <v>45</v>
      </c>
      <c r="M76" s="30" t="str">
        <f t="shared" si="18"/>
        <v>N/A</v>
      </c>
      <c r="N76" s="30" t="str">
        <f t="shared" si="19"/>
        <v>N/A</v>
      </c>
      <c r="O76" s="53" t="s">
        <v>45</v>
      </c>
      <c r="P76" s="53" t="s">
        <v>45</v>
      </c>
      <c r="Q76" s="53" t="str">
        <f t="shared" si="20"/>
        <v>N/A</v>
      </c>
      <c r="R76" s="53" t="str">
        <f t="shared" si="21"/>
        <v>N/A</v>
      </c>
      <c r="S76" s="30" t="s">
        <v>45</v>
      </c>
      <c r="T76" s="30" t="s">
        <v>45</v>
      </c>
      <c r="U76" s="30" t="str">
        <f t="shared" si="22"/>
        <v>N/A</v>
      </c>
      <c r="V76" s="30" t="str">
        <f t="shared" si="23"/>
        <v>N/A</v>
      </c>
      <c r="W76" s="53" t="s">
        <v>45</v>
      </c>
      <c r="X76" s="53" t="s">
        <v>45</v>
      </c>
      <c r="Y76" s="53" t="str">
        <f t="shared" si="24"/>
        <v>N/A</v>
      </c>
      <c r="Z76" s="53" t="str">
        <f t="shared" si="25"/>
        <v>N/A</v>
      </c>
      <c r="AA76"/>
    </row>
    <row r="77" spans="1:27" x14ac:dyDescent="0.25">
      <c r="A77" s="3" t="s">
        <v>128</v>
      </c>
      <c r="B77" s="15" t="s">
        <v>129</v>
      </c>
      <c r="C77" s="30" t="s">
        <v>45</v>
      </c>
      <c r="D77" s="31" t="s">
        <v>45</v>
      </c>
      <c r="E77" s="30" t="str">
        <f t="shared" si="17"/>
        <v>N/A</v>
      </c>
      <c r="F77" s="32" t="str">
        <f t="shared" si="14"/>
        <v>N/A</v>
      </c>
      <c r="G77" s="46" t="s">
        <v>45</v>
      </c>
      <c r="H77" s="46" t="s">
        <v>45</v>
      </c>
      <c r="I77" s="47" t="str">
        <f t="shared" si="15"/>
        <v>N/A</v>
      </c>
      <c r="J77" s="46" t="str">
        <f t="shared" si="16"/>
        <v>N/A</v>
      </c>
      <c r="K77" s="58">
        <v>1.8</v>
      </c>
      <c r="L77" s="30">
        <v>4.3</v>
      </c>
      <c r="M77" s="30">
        <f t="shared" si="18"/>
        <v>-2.5</v>
      </c>
      <c r="N77" s="30">
        <f t="shared" si="19"/>
        <v>-58.139534883720934</v>
      </c>
      <c r="O77" s="53" t="s">
        <v>45</v>
      </c>
      <c r="P77" s="53">
        <v>2.2000000000000002</v>
      </c>
      <c r="Q77" s="53" t="str">
        <f t="shared" si="20"/>
        <v>N/A</v>
      </c>
      <c r="R77" s="53" t="str">
        <f t="shared" si="21"/>
        <v>N/A</v>
      </c>
      <c r="S77" s="30">
        <v>33</v>
      </c>
      <c r="T77" s="30">
        <v>42</v>
      </c>
      <c r="U77" s="30">
        <f t="shared" si="22"/>
        <v>-9</v>
      </c>
      <c r="V77" s="30">
        <f t="shared" si="23"/>
        <v>-21.428571428571427</v>
      </c>
      <c r="W77" s="53">
        <v>7.9</v>
      </c>
      <c r="X77" s="53">
        <v>9.3000000000000007</v>
      </c>
      <c r="Y77" s="53">
        <f t="shared" si="24"/>
        <v>-1.4000000000000004</v>
      </c>
      <c r="Z77" s="53">
        <f t="shared" si="25"/>
        <v>-15.053763440860218</v>
      </c>
      <c r="AA77"/>
    </row>
    <row r="78" spans="1:27" x14ac:dyDescent="0.25">
      <c r="A78" s="3" t="s">
        <v>130</v>
      </c>
      <c r="B78" s="15" t="s">
        <v>51</v>
      </c>
      <c r="C78" s="30" t="s">
        <v>45</v>
      </c>
      <c r="D78" s="31" t="s">
        <v>45</v>
      </c>
      <c r="E78" s="30" t="str">
        <f t="shared" si="17"/>
        <v>N/A</v>
      </c>
      <c r="F78" s="32" t="str">
        <f t="shared" si="14"/>
        <v>N/A</v>
      </c>
      <c r="G78" s="46" t="s">
        <v>45</v>
      </c>
      <c r="H78" s="46" t="s">
        <v>45</v>
      </c>
      <c r="I78" s="47" t="str">
        <f t="shared" si="15"/>
        <v>N/A</v>
      </c>
      <c r="J78" s="46" t="str">
        <f t="shared" si="16"/>
        <v>N/A</v>
      </c>
      <c r="K78" s="58">
        <v>2.1</v>
      </c>
      <c r="L78" s="30" t="s">
        <v>45</v>
      </c>
      <c r="M78" s="30" t="str">
        <f t="shared" si="18"/>
        <v>N/A</v>
      </c>
      <c r="N78" s="30" t="str">
        <f t="shared" si="19"/>
        <v>N/A</v>
      </c>
      <c r="O78" s="53">
        <v>2.1</v>
      </c>
      <c r="P78" s="53" t="s">
        <v>45</v>
      </c>
      <c r="Q78" s="53" t="str">
        <f t="shared" si="20"/>
        <v>N/A</v>
      </c>
      <c r="R78" s="53" t="str">
        <f t="shared" si="21"/>
        <v>N/A</v>
      </c>
      <c r="S78" s="30">
        <v>1.6</v>
      </c>
      <c r="T78" s="30" t="s">
        <v>45</v>
      </c>
      <c r="U78" s="30" t="str">
        <f t="shared" si="22"/>
        <v>N/A</v>
      </c>
      <c r="V78" s="30" t="str">
        <f t="shared" si="23"/>
        <v>N/A</v>
      </c>
      <c r="W78" s="53" t="s">
        <v>45</v>
      </c>
      <c r="X78" s="53" t="s">
        <v>45</v>
      </c>
      <c r="Y78" s="53" t="str">
        <f t="shared" si="24"/>
        <v>N/A</v>
      </c>
      <c r="Z78" s="53" t="str">
        <f t="shared" si="25"/>
        <v>N/A</v>
      </c>
      <c r="AA78"/>
    </row>
    <row r="79" spans="1:27" x14ac:dyDescent="0.25">
      <c r="A79" s="9" t="s">
        <v>131</v>
      </c>
      <c r="B79" s="15">
        <f>0.005*1000</f>
        <v>5</v>
      </c>
      <c r="C79" s="30">
        <v>0.4</v>
      </c>
      <c r="D79" s="31">
        <v>0.25</v>
      </c>
      <c r="E79" s="30">
        <f t="shared" si="17"/>
        <v>0.15000000000000002</v>
      </c>
      <c r="F79" s="32">
        <f t="shared" si="14"/>
        <v>60.000000000000007</v>
      </c>
      <c r="G79" s="46">
        <v>5</v>
      </c>
      <c r="H79" s="46">
        <v>4.4000000000000004</v>
      </c>
      <c r="I79" s="47">
        <f t="shared" si="15"/>
        <v>0.59999999999999964</v>
      </c>
      <c r="J79" s="46">
        <f t="shared" si="16"/>
        <v>13.636363636363628</v>
      </c>
      <c r="K79" s="58" t="s">
        <v>45</v>
      </c>
      <c r="L79" s="30" t="s">
        <v>45</v>
      </c>
      <c r="M79" s="30" t="str">
        <f t="shared" si="18"/>
        <v>N/A</v>
      </c>
      <c r="N79" s="30" t="str">
        <f t="shared" si="19"/>
        <v>N/A</v>
      </c>
      <c r="O79" s="53" t="s">
        <v>45</v>
      </c>
      <c r="P79" s="53" t="s">
        <v>45</v>
      </c>
      <c r="Q79" s="53" t="str">
        <f t="shared" si="20"/>
        <v>N/A</v>
      </c>
      <c r="R79" s="53" t="str">
        <f t="shared" si="21"/>
        <v>N/A</v>
      </c>
      <c r="S79" s="30" t="s">
        <v>45</v>
      </c>
      <c r="T79" s="30" t="s">
        <v>45</v>
      </c>
      <c r="U79" s="30" t="str">
        <f t="shared" si="22"/>
        <v>N/A</v>
      </c>
      <c r="V79" s="30" t="str">
        <f t="shared" si="23"/>
        <v>N/A</v>
      </c>
      <c r="W79" s="53" t="s">
        <v>45</v>
      </c>
      <c r="X79" s="53" t="s">
        <v>45</v>
      </c>
      <c r="Y79" s="53" t="str">
        <f t="shared" si="24"/>
        <v>N/A</v>
      </c>
      <c r="Z79" s="53" t="str">
        <f t="shared" si="25"/>
        <v>N/A</v>
      </c>
      <c r="AA79"/>
    </row>
    <row r="80" spans="1:27" x14ac:dyDescent="0.25">
      <c r="A80" s="8" t="s">
        <v>132</v>
      </c>
      <c r="B80" s="15" t="s">
        <v>51</v>
      </c>
      <c r="C80" s="30">
        <v>3.1E-4</v>
      </c>
      <c r="D80" s="31">
        <v>5.6999999999999998E-4</v>
      </c>
      <c r="E80" s="30">
        <f t="shared" si="17"/>
        <v>-2.5999999999999998E-4</v>
      </c>
      <c r="F80" s="32">
        <f t="shared" si="14"/>
        <v>-45.614035087719294</v>
      </c>
      <c r="G80" s="46">
        <v>3.2000000000000002E-3</v>
      </c>
      <c r="H80" s="46">
        <v>5.9000000000000003E-4</v>
      </c>
      <c r="I80" s="47">
        <f t="shared" si="15"/>
        <v>2.6100000000000003E-3</v>
      </c>
      <c r="J80" s="46">
        <f t="shared" si="16"/>
        <v>442.37288135593229</v>
      </c>
      <c r="K80" s="58">
        <v>2.4</v>
      </c>
      <c r="L80" s="30">
        <v>2.4</v>
      </c>
      <c r="M80" s="30">
        <f t="shared" si="18"/>
        <v>0</v>
      </c>
      <c r="N80" s="30">
        <f t="shared" si="19"/>
        <v>0</v>
      </c>
      <c r="O80" s="53">
        <v>4.3E-3</v>
      </c>
      <c r="P80" s="53">
        <v>4.3E-3</v>
      </c>
      <c r="Q80" s="53">
        <f t="shared" si="20"/>
        <v>0</v>
      </c>
      <c r="R80" s="53">
        <f t="shared" si="21"/>
        <v>0</v>
      </c>
      <c r="S80" s="30">
        <v>0.09</v>
      </c>
      <c r="T80" s="30">
        <v>0.09</v>
      </c>
      <c r="U80" s="30">
        <f t="shared" si="22"/>
        <v>0</v>
      </c>
      <c r="V80" s="30">
        <f t="shared" si="23"/>
        <v>0</v>
      </c>
      <c r="W80" s="53">
        <v>4.0000000000000001E-3</v>
      </c>
      <c r="X80" s="53">
        <v>4.0000000000000001E-3</v>
      </c>
      <c r="Y80" s="53">
        <f t="shared" si="24"/>
        <v>0</v>
      </c>
      <c r="Z80" s="53">
        <f t="shared" si="25"/>
        <v>0</v>
      </c>
      <c r="AA80"/>
    </row>
    <row r="81" spans="1:27" x14ac:dyDescent="0.25">
      <c r="A81" s="3" t="s">
        <v>133</v>
      </c>
      <c r="B81" s="15" t="s">
        <v>134</v>
      </c>
      <c r="C81" s="30" t="s">
        <v>45</v>
      </c>
      <c r="D81" s="31" t="s">
        <v>45</v>
      </c>
      <c r="E81" s="30" t="str">
        <f t="shared" si="17"/>
        <v>N/A</v>
      </c>
      <c r="F81" s="32" t="str">
        <f t="shared" si="14"/>
        <v>N/A</v>
      </c>
      <c r="G81" s="46" t="s">
        <v>45</v>
      </c>
      <c r="H81" s="46" t="s">
        <v>45</v>
      </c>
      <c r="I81" s="47" t="str">
        <f t="shared" si="15"/>
        <v>N/A</v>
      </c>
      <c r="J81" s="46" t="str">
        <f t="shared" si="16"/>
        <v>N/A</v>
      </c>
      <c r="K81" s="58">
        <v>860000</v>
      </c>
      <c r="L81" s="30" t="s">
        <v>45</v>
      </c>
      <c r="M81" s="30" t="str">
        <f t="shared" si="18"/>
        <v>N/A</v>
      </c>
      <c r="N81" s="30" t="str">
        <f t="shared" si="19"/>
        <v>N/A</v>
      </c>
      <c r="O81" s="53">
        <v>230000</v>
      </c>
      <c r="P81" s="53" t="s">
        <v>45</v>
      </c>
      <c r="Q81" s="53" t="str">
        <f t="shared" si="20"/>
        <v>N/A</v>
      </c>
      <c r="R81" s="53" t="str">
        <f t="shared" si="21"/>
        <v>N/A</v>
      </c>
      <c r="S81" s="30" t="s">
        <v>45</v>
      </c>
      <c r="T81" s="30" t="s">
        <v>45</v>
      </c>
      <c r="U81" s="30" t="str">
        <f t="shared" si="22"/>
        <v>N/A</v>
      </c>
      <c r="V81" s="30" t="str">
        <f t="shared" si="23"/>
        <v>N/A</v>
      </c>
      <c r="W81" s="53" t="s">
        <v>45</v>
      </c>
      <c r="X81" s="53" t="s">
        <v>45</v>
      </c>
      <c r="Y81" s="53" t="str">
        <f t="shared" si="24"/>
        <v>N/A</v>
      </c>
      <c r="Z81" s="53" t="str">
        <f t="shared" si="25"/>
        <v>N/A</v>
      </c>
      <c r="AA81"/>
    </row>
    <row r="82" spans="1:27" x14ac:dyDescent="0.25">
      <c r="A82" s="3" t="s">
        <v>135</v>
      </c>
      <c r="B82" s="15" t="s">
        <v>136</v>
      </c>
      <c r="C82" s="30" t="s">
        <v>45</v>
      </c>
      <c r="D82" s="31" t="s">
        <v>45</v>
      </c>
      <c r="E82" s="30" t="str">
        <f t="shared" si="17"/>
        <v>N/A</v>
      </c>
      <c r="F82" s="32" t="str">
        <f t="shared" si="14"/>
        <v>N/A</v>
      </c>
      <c r="G82" s="46" t="s">
        <v>45</v>
      </c>
      <c r="H82" s="46" t="s">
        <v>45</v>
      </c>
      <c r="I82" s="47" t="str">
        <f t="shared" si="15"/>
        <v>N/A</v>
      </c>
      <c r="J82" s="46" t="str">
        <f t="shared" si="16"/>
        <v>N/A</v>
      </c>
      <c r="K82" s="58">
        <v>19</v>
      </c>
      <c r="L82" s="30" t="s">
        <v>45</v>
      </c>
      <c r="M82" s="30" t="str">
        <f t="shared" si="18"/>
        <v>N/A</v>
      </c>
      <c r="N82" s="30" t="str">
        <f t="shared" si="19"/>
        <v>N/A</v>
      </c>
      <c r="O82" s="53">
        <v>11</v>
      </c>
      <c r="P82" s="53" t="s">
        <v>45</v>
      </c>
      <c r="Q82" s="53" t="str">
        <f t="shared" si="20"/>
        <v>N/A</v>
      </c>
      <c r="R82" s="53" t="str">
        <f t="shared" si="21"/>
        <v>N/A</v>
      </c>
      <c r="S82" s="30">
        <v>13</v>
      </c>
      <c r="T82" s="30" t="s">
        <v>45</v>
      </c>
      <c r="U82" s="30" t="str">
        <f t="shared" si="22"/>
        <v>N/A</v>
      </c>
      <c r="V82" s="30" t="str">
        <f t="shared" si="23"/>
        <v>N/A</v>
      </c>
      <c r="W82" s="53">
        <v>7.5</v>
      </c>
      <c r="X82" s="53" t="s">
        <v>45</v>
      </c>
      <c r="Y82" s="53" t="str">
        <f t="shared" si="24"/>
        <v>N/A</v>
      </c>
      <c r="Z82" s="53" t="str">
        <f t="shared" si="25"/>
        <v>N/A</v>
      </c>
      <c r="AA82"/>
    </row>
    <row r="83" spans="1:27" x14ac:dyDescent="0.25">
      <c r="A83" s="8" t="s">
        <v>137</v>
      </c>
      <c r="B83" s="15" t="s">
        <v>51</v>
      </c>
      <c r="C83" s="30">
        <v>100</v>
      </c>
      <c r="D83" s="31">
        <v>680</v>
      </c>
      <c r="E83" s="30">
        <f t="shared" si="17"/>
        <v>-580</v>
      </c>
      <c r="F83" s="32">
        <f t="shared" si="14"/>
        <v>-85.294117647058826</v>
      </c>
      <c r="G83" s="46">
        <v>800</v>
      </c>
      <c r="H83" s="46">
        <v>21000</v>
      </c>
      <c r="I83" s="47">
        <f t="shared" si="15"/>
        <v>-20200</v>
      </c>
      <c r="J83" s="46">
        <f t="shared" si="16"/>
        <v>-96.19047619047619</v>
      </c>
      <c r="K83" s="58" t="s">
        <v>45</v>
      </c>
      <c r="L83" s="30" t="s">
        <v>45</v>
      </c>
      <c r="M83" s="30" t="str">
        <f t="shared" si="18"/>
        <v>N/A</v>
      </c>
      <c r="N83" s="30" t="str">
        <f t="shared" si="19"/>
        <v>N/A</v>
      </c>
      <c r="O83" s="53" t="s">
        <v>45</v>
      </c>
      <c r="P83" s="53" t="s">
        <v>45</v>
      </c>
      <c r="Q83" s="53" t="str">
        <f t="shared" si="20"/>
        <v>N/A</v>
      </c>
      <c r="R83" s="53" t="str">
        <f t="shared" si="21"/>
        <v>N/A</v>
      </c>
      <c r="S83" s="30" t="s">
        <v>45</v>
      </c>
      <c r="T83" s="30" t="s">
        <v>45</v>
      </c>
      <c r="U83" s="30" t="str">
        <f t="shared" si="22"/>
        <v>N/A</v>
      </c>
      <c r="V83" s="30" t="str">
        <f t="shared" si="23"/>
        <v>N/A</v>
      </c>
      <c r="W83" s="53" t="s">
        <v>45</v>
      </c>
      <c r="X83" s="53" t="s">
        <v>45</v>
      </c>
      <c r="Y83" s="53" t="str">
        <f t="shared" si="24"/>
        <v>N/A</v>
      </c>
      <c r="Z83" s="53" t="str">
        <f t="shared" si="25"/>
        <v>N/A</v>
      </c>
      <c r="AA83"/>
    </row>
    <row r="84" spans="1:27" x14ac:dyDescent="0.25">
      <c r="A84" s="8" t="s">
        <v>138</v>
      </c>
      <c r="B84" s="15" t="s">
        <v>51</v>
      </c>
      <c r="C84" s="30">
        <v>0.8</v>
      </c>
      <c r="D84" s="31">
        <v>0.41</v>
      </c>
      <c r="E84" s="30">
        <f t="shared" si="17"/>
        <v>0.39000000000000007</v>
      </c>
      <c r="F84" s="32">
        <f t="shared" si="14"/>
        <v>95.121951219512212</v>
      </c>
      <c r="G84" s="46">
        <v>21</v>
      </c>
      <c r="H84" s="46">
        <v>34</v>
      </c>
      <c r="I84" s="47">
        <f t="shared" si="15"/>
        <v>-13</v>
      </c>
      <c r="J84" s="46">
        <f t="shared" si="16"/>
        <v>-38.235294117647058</v>
      </c>
      <c r="K84" s="58" t="s">
        <v>45</v>
      </c>
      <c r="L84" s="30" t="s">
        <v>45</v>
      </c>
      <c r="M84" s="30" t="str">
        <f t="shared" si="18"/>
        <v>N/A</v>
      </c>
      <c r="N84" s="30" t="str">
        <f t="shared" si="19"/>
        <v>N/A</v>
      </c>
      <c r="O84" s="53" t="s">
        <v>45</v>
      </c>
      <c r="P84" s="53" t="s">
        <v>45</v>
      </c>
      <c r="Q84" s="53" t="str">
        <f t="shared" si="20"/>
        <v>N/A</v>
      </c>
      <c r="R84" s="53" t="str">
        <f t="shared" si="21"/>
        <v>N/A</v>
      </c>
      <c r="S84" s="30" t="s">
        <v>45</v>
      </c>
      <c r="T84" s="30" t="s">
        <v>45</v>
      </c>
      <c r="U84" s="30" t="str">
        <f t="shared" si="22"/>
        <v>N/A</v>
      </c>
      <c r="V84" s="30" t="str">
        <f t="shared" si="23"/>
        <v>N/A</v>
      </c>
      <c r="W84" s="53" t="s">
        <v>45</v>
      </c>
      <c r="X84" s="53" t="s">
        <v>45</v>
      </c>
      <c r="Y84" s="53" t="str">
        <f t="shared" si="24"/>
        <v>N/A</v>
      </c>
      <c r="Z84" s="53" t="str">
        <f t="shared" si="25"/>
        <v>N/A</v>
      </c>
      <c r="AA84"/>
    </row>
    <row r="85" spans="1:27" x14ac:dyDescent="0.25">
      <c r="A85" s="8" t="s">
        <v>139</v>
      </c>
      <c r="B85" s="15" t="s">
        <v>51</v>
      </c>
      <c r="C85" s="30" t="s">
        <v>45</v>
      </c>
      <c r="D85" s="31" t="s">
        <v>45</v>
      </c>
      <c r="E85" s="30" t="str">
        <f t="shared" si="17"/>
        <v>N/A</v>
      </c>
      <c r="F85" s="32" t="str">
        <f t="shared" si="14"/>
        <v>N/A</v>
      </c>
      <c r="G85" s="46" t="s">
        <v>45</v>
      </c>
      <c r="H85" s="46" t="s">
        <v>45</v>
      </c>
      <c r="I85" s="47" t="str">
        <f t="shared" si="15"/>
        <v>N/A</v>
      </c>
      <c r="J85" s="46" t="str">
        <f t="shared" si="16"/>
        <v>N/A</v>
      </c>
      <c r="K85" s="58" t="s">
        <v>45</v>
      </c>
      <c r="L85" s="30" t="s">
        <v>45</v>
      </c>
      <c r="M85" s="30" t="str">
        <f t="shared" si="18"/>
        <v>N/A</v>
      </c>
      <c r="N85" s="30" t="str">
        <f t="shared" si="19"/>
        <v>N/A</v>
      </c>
      <c r="O85" s="53" t="s">
        <v>45</v>
      </c>
      <c r="P85" s="53" t="s">
        <v>45</v>
      </c>
      <c r="Q85" s="53" t="str">
        <f t="shared" si="20"/>
        <v>N/A</v>
      </c>
      <c r="R85" s="53" t="str">
        <f t="shared" si="21"/>
        <v>N/A</v>
      </c>
      <c r="S85" s="30" t="s">
        <v>45</v>
      </c>
      <c r="T85" s="30" t="s">
        <v>45</v>
      </c>
      <c r="U85" s="30" t="str">
        <f t="shared" si="22"/>
        <v>N/A</v>
      </c>
      <c r="V85" s="30" t="str">
        <f t="shared" si="23"/>
        <v>N/A</v>
      </c>
      <c r="W85" s="53" t="s">
        <v>45</v>
      </c>
      <c r="X85" s="53" t="s">
        <v>45</v>
      </c>
      <c r="Y85" s="53" t="str">
        <f t="shared" si="24"/>
        <v>N/A</v>
      </c>
      <c r="Z85" s="53" t="str">
        <f t="shared" si="25"/>
        <v>N/A</v>
      </c>
      <c r="AA85"/>
    </row>
    <row r="86" spans="1:27" x14ac:dyDescent="0.25">
      <c r="A86" s="3" t="s">
        <v>140</v>
      </c>
      <c r="B86" s="15" t="s">
        <v>51</v>
      </c>
      <c r="C86" s="30">
        <v>100</v>
      </c>
      <c r="D86" s="31" t="s">
        <v>45</v>
      </c>
      <c r="E86" s="30" t="str">
        <f t="shared" si="17"/>
        <v>N/A</v>
      </c>
      <c r="F86" s="32" t="str">
        <f t="shared" si="14"/>
        <v>N/A</v>
      </c>
      <c r="G86" s="46">
        <v>400</v>
      </c>
      <c r="H86" s="46" t="s">
        <v>45</v>
      </c>
      <c r="I86" s="47" t="str">
        <f t="shared" si="15"/>
        <v>N/A</v>
      </c>
      <c r="J86" s="46" t="str">
        <f t="shared" si="16"/>
        <v>N/A</v>
      </c>
      <c r="K86" s="58" t="s">
        <v>45</v>
      </c>
      <c r="L86" s="30" t="s">
        <v>45</v>
      </c>
      <c r="M86" s="30" t="str">
        <f t="shared" si="18"/>
        <v>N/A</v>
      </c>
      <c r="N86" s="30" t="str">
        <f t="shared" si="19"/>
        <v>N/A</v>
      </c>
      <c r="O86" s="53" t="s">
        <v>45</v>
      </c>
      <c r="P86" s="53" t="s">
        <v>45</v>
      </c>
      <c r="Q86" s="53" t="str">
        <f t="shared" si="20"/>
        <v>N/A</v>
      </c>
      <c r="R86" s="53" t="str">
        <f t="shared" si="21"/>
        <v>N/A</v>
      </c>
      <c r="S86" s="30" t="s">
        <v>45</v>
      </c>
      <c r="T86" s="30" t="s">
        <v>45</v>
      </c>
      <c r="U86" s="30" t="str">
        <f t="shared" si="22"/>
        <v>N/A</v>
      </c>
      <c r="V86" s="30" t="str">
        <f t="shared" si="23"/>
        <v>N/A</v>
      </c>
      <c r="W86" s="53" t="s">
        <v>45</v>
      </c>
      <c r="X86" s="53" t="s">
        <v>45</v>
      </c>
      <c r="Y86" s="53" t="str">
        <f t="shared" si="24"/>
        <v>N/A</v>
      </c>
      <c r="Z86" s="53" t="str">
        <f t="shared" si="25"/>
        <v>N/A</v>
      </c>
      <c r="AA86"/>
    </row>
    <row r="87" spans="1:27" x14ac:dyDescent="0.25">
      <c r="A87" s="3" t="s">
        <v>141</v>
      </c>
      <c r="B87" s="15" t="s">
        <v>51</v>
      </c>
      <c r="C87" s="30">
        <v>1300</v>
      </c>
      <c r="D87" s="31" t="s">
        <v>45</v>
      </c>
      <c r="E87" s="30" t="str">
        <f t="shared" si="17"/>
        <v>N/A</v>
      </c>
      <c r="F87" s="32" t="str">
        <f t="shared" si="14"/>
        <v>N/A</v>
      </c>
      <c r="G87" s="46">
        <v>12000</v>
      </c>
      <c r="H87" s="46" t="s">
        <v>45</v>
      </c>
      <c r="I87" s="47" t="str">
        <f t="shared" si="15"/>
        <v>N/A</v>
      </c>
      <c r="J87" s="46" t="str">
        <f t="shared" si="16"/>
        <v>N/A</v>
      </c>
      <c r="K87" s="58" t="s">
        <v>45</v>
      </c>
      <c r="L87" s="30" t="s">
        <v>45</v>
      </c>
      <c r="M87" s="30" t="str">
        <f t="shared" si="18"/>
        <v>N/A</v>
      </c>
      <c r="N87" s="30" t="str">
        <f t="shared" si="19"/>
        <v>N/A</v>
      </c>
      <c r="O87" s="53" t="s">
        <v>45</v>
      </c>
      <c r="P87" s="53" t="s">
        <v>45</v>
      </c>
      <c r="Q87" s="53" t="str">
        <f t="shared" si="20"/>
        <v>N/A</v>
      </c>
      <c r="R87" s="53" t="str">
        <f t="shared" si="21"/>
        <v>N/A</v>
      </c>
      <c r="S87" s="30" t="s">
        <v>45</v>
      </c>
      <c r="T87" s="30" t="s">
        <v>45</v>
      </c>
      <c r="U87" s="30" t="str">
        <f t="shared" si="22"/>
        <v>N/A</v>
      </c>
      <c r="V87" s="30" t="str">
        <f t="shared" si="23"/>
        <v>N/A</v>
      </c>
      <c r="W87" s="53" t="s">
        <v>45</v>
      </c>
      <c r="X87" s="53" t="s">
        <v>45</v>
      </c>
      <c r="Y87" s="53" t="str">
        <f t="shared" si="24"/>
        <v>N/A</v>
      </c>
      <c r="Z87" s="53" t="str">
        <f t="shared" si="25"/>
        <v>N/A</v>
      </c>
      <c r="AA87"/>
    </row>
    <row r="88" spans="1:27" x14ac:dyDescent="0.25">
      <c r="A88" s="8" t="s">
        <v>142</v>
      </c>
      <c r="B88" s="15" t="s">
        <v>51</v>
      </c>
      <c r="C88" s="30">
        <v>60</v>
      </c>
      <c r="D88" s="36" t="s">
        <v>143</v>
      </c>
      <c r="E88" s="30" t="str">
        <f t="shared" si="17"/>
        <v>N/A</v>
      </c>
      <c r="F88" s="32" t="str">
        <f t="shared" si="14"/>
        <v>N/A</v>
      </c>
      <c r="G88" s="46">
        <v>2000</v>
      </c>
      <c r="H88" s="46" t="s">
        <v>143</v>
      </c>
      <c r="I88" s="47" t="str">
        <f t="shared" si="15"/>
        <v>N/A</v>
      </c>
      <c r="J88" s="46" t="str">
        <f t="shared" si="16"/>
        <v>N/A</v>
      </c>
      <c r="K88" s="58" t="s">
        <v>45</v>
      </c>
      <c r="L88" s="30" t="s">
        <v>45</v>
      </c>
      <c r="M88" s="30" t="str">
        <f t="shared" si="18"/>
        <v>N/A</v>
      </c>
      <c r="N88" s="30" t="str">
        <f t="shared" si="19"/>
        <v>N/A</v>
      </c>
      <c r="O88" s="53" t="s">
        <v>45</v>
      </c>
      <c r="P88" s="53" t="s">
        <v>45</v>
      </c>
      <c r="Q88" s="53" t="str">
        <f t="shared" si="20"/>
        <v>N/A</v>
      </c>
      <c r="R88" s="53" t="str">
        <f t="shared" si="21"/>
        <v>N/A</v>
      </c>
      <c r="S88" s="30" t="s">
        <v>45</v>
      </c>
      <c r="T88" s="30" t="s">
        <v>45</v>
      </c>
      <c r="U88" s="30" t="str">
        <f t="shared" si="22"/>
        <v>N/A</v>
      </c>
      <c r="V88" s="30" t="str">
        <f t="shared" si="23"/>
        <v>N/A</v>
      </c>
      <c r="W88" s="53" t="s">
        <v>45</v>
      </c>
      <c r="X88" s="53" t="s">
        <v>45</v>
      </c>
      <c r="Y88" s="53" t="str">
        <f t="shared" si="24"/>
        <v>N/A</v>
      </c>
      <c r="Z88" s="53" t="str">
        <f t="shared" si="25"/>
        <v>N/A</v>
      </c>
      <c r="AA88"/>
    </row>
    <row r="89" spans="1:27" x14ac:dyDescent="0.25">
      <c r="A89" s="3" t="s">
        <v>144</v>
      </c>
      <c r="B89" s="15" t="s">
        <v>51</v>
      </c>
      <c r="C89" s="30" t="s">
        <v>45</v>
      </c>
      <c r="D89" s="31" t="s">
        <v>45</v>
      </c>
      <c r="E89" s="30" t="str">
        <f t="shared" si="17"/>
        <v>N/A</v>
      </c>
      <c r="F89" s="32" t="str">
        <f t="shared" si="14"/>
        <v>N/A</v>
      </c>
      <c r="G89" s="46" t="s">
        <v>45</v>
      </c>
      <c r="H89" s="46" t="s">
        <v>45</v>
      </c>
      <c r="I89" s="47" t="str">
        <f t="shared" si="15"/>
        <v>N/A</v>
      </c>
      <c r="J89" s="46" t="str">
        <f t="shared" si="16"/>
        <v>N/A</v>
      </c>
      <c r="K89" s="58" t="s">
        <v>45</v>
      </c>
      <c r="L89" s="30" t="s">
        <v>45</v>
      </c>
      <c r="M89" s="30" t="str">
        <f t="shared" si="18"/>
        <v>N/A</v>
      </c>
      <c r="N89" s="30" t="str">
        <f t="shared" si="19"/>
        <v>N/A</v>
      </c>
      <c r="O89" s="53" t="s">
        <v>45</v>
      </c>
      <c r="P89" s="53" t="s">
        <v>45</v>
      </c>
      <c r="Q89" s="53" t="str">
        <f t="shared" si="20"/>
        <v>N/A</v>
      </c>
      <c r="R89" s="53" t="str">
        <f t="shared" si="21"/>
        <v>N/A</v>
      </c>
      <c r="S89" s="30" t="s">
        <v>45</v>
      </c>
      <c r="T89" s="30" t="s">
        <v>45</v>
      </c>
      <c r="U89" s="30" t="str">
        <f t="shared" si="22"/>
        <v>N/A</v>
      </c>
      <c r="V89" s="30" t="str">
        <f t="shared" si="23"/>
        <v>N/A</v>
      </c>
      <c r="W89" s="53" t="s">
        <v>45</v>
      </c>
      <c r="X89" s="53" t="s">
        <v>45</v>
      </c>
      <c r="Y89" s="53" t="str">
        <f t="shared" si="24"/>
        <v>N/A</v>
      </c>
      <c r="Z89" s="53" t="str">
        <f t="shared" si="25"/>
        <v>N/A</v>
      </c>
      <c r="AA89"/>
    </row>
    <row r="90" spans="1:27" x14ac:dyDescent="0.25">
      <c r="A90" s="3" t="s">
        <v>145</v>
      </c>
      <c r="B90" s="15" t="s">
        <v>51</v>
      </c>
      <c r="C90" s="30" t="s">
        <v>45</v>
      </c>
      <c r="D90" s="31" t="s">
        <v>45</v>
      </c>
      <c r="E90" s="30" t="str">
        <f t="shared" si="17"/>
        <v>N/A</v>
      </c>
      <c r="F90" s="32" t="str">
        <f t="shared" si="14"/>
        <v>N/A</v>
      </c>
      <c r="G90" s="46" t="s">
        <v>45</v>
      </c>
      <c r="H90" s="46" t="s">
        <v>45</v>
      </c>
      <c r="I90" s="47" t="str">
        <f t="shared" si="15"/>
        <v>N/A</v>
      </c>
      <c r="J90" s="46" t="str">
        <f t="shared" si="16"/>
        <v>N/A</v>
      </c>
      <c r="K90" s="58">
        <v>570</v>
      </c>
      <c r="L90" s="30">
        <v>550</v>
      </c>
      <c r="M90" s="30">
        <f t="shared" si="18"/>
        <v>20</v>
      </c>
      <c r="N90" s="30">
        <f t="shared" si="19"/>
        <v>3.6363636363636362</v>
      </c>
      <c r="O90" s="53">
        <v>74</v>
      </c>
      <c r="P90" s="53">
        <v>180</v>
      </c>
      <c r="Q90" s="53">
        <f t="shared" si="20"/>
        <v>-106</v>
      </c>
      <c r="R90" s="53">
        <f t="shared" si="21"/>
        <v>-58.888888888888893</v>
      </c>
      <c r="S90" s="30" t="s">
        <v>45</v>
      </c>
      <c r="T90" s="30" t="s">
        <v>45</v>
      </c>
      <c r="U90" s="30" t="str">
        <f t="shared" si="22"/>
        <v>N/A</v>
      </c>
      <c r="V90" s="30" t="str">
        <f t="shared" si="23"/>
        <v>N/A</v>
      </c>
      <c r="W90" s="53" t="s">
        <v>45</v>
      </c>
      <c r="X90" s="53" t="s">
        <v>45</v>
      </c>
      <c r="Y90" s="53" t="str">
        <f t="shared" si="24"/>
        <v>N/A</v>
      </c>
      <c r="Z90" s="53" t="str">
        <f t="shared" si="25"/>
        <v>N/A</v>
      </c>
      <c r="AA90"/>
    </row>
    <row r="91" spans="1:27" x14ac:dyDescent="0.25">
      <c r="A91" s="3" t="s">
        <v>146</v>
      </c>
      <c r="B91" s="16" t="s">
        <v>147</v>
      </c>
      <c r="C91" s="30" t="s">
        <v>45</v>
      </c>
      <c r="D91" s="31" t="s">
        <v>45</v>
      </c>
      <c r="E91" s="30" t="str">
        <f t="shared" si="17"/>
        <v>N/A</v>
      </c>
      <c r="F91" s="32" t="str">
        <f t="shared" si="14"/>
        <v>N/A</v>
      </c>
      <c r="G91" s="46" t="s">
        <v>45</v>
      </c>
      <c r="H91" s="46" t="s">
        <v>45</v>
      </c>
      <c r="I91" s="47" t="str">
        <f t="shared" si="15"/>
        <v>N/A</v>
      </c>
      <c r="J91" s="46" t="str">
        <f t="shared" si="16"/>
        <v>N/A</v>
      </c>
      <c r="K91" s="58">
        <v>16</v>
      </c>
      <c r="L91" s="30">
        <v>16</v>
      </c>
      <c r="M91" s="30">
        <f t="shared" si="18"/>
        <v>0</v>
      </c>
      <c r="N91" s="30">
        <f t="shared" si="19"/>
        <v>0</v>
      </c>
      <c r="O91" s="53">
        <v>11</v>
      </c>
      <c r="P91" s="53">
        <v>11</v>
      </c>
      <c r="Q91" s="53">
        <f t="shared" si="20"/>
        <v>0</v>
      </c>
      <c r="R91" s="53">
        <f t="shared" si="21"/>
        <v>0</v>
      </c>
      <c r="S91" s="30">
        <v>1100</v>
      </c>
      <c r="T91" s="30">
        <v>1100</v>
      </c>
      <c r="U91" s="30">
        <f t="shared" si="22"/>
        <v>0</v>
      </c>
      <c r="V91" s="30">
        <f t="shared" si="23"/>
        <v>0</v>
      </c>
      <c r="W91" s="53">
        <v>50</v>
      </c>
      <c r="X91" s="53">
        <v>50</v>
      </c>
      <c r="Y91" s="53">
        <f t="shared" si="24"/>
        <v>0</v>
      </c>
      <c r="Z91" s="53">
        <f t="shared" si="25"/>
        <v>0</v>
      </c>
      <c r="AA91"/>
    </row>
    <row r="92" spans="1:27" x14ac:dyDescent="0.25">
      <c r="A92" s="3" t="s">
        <v>148</v>
      </c>
      <c r="B92" s="15" t="s">
        <v>51</v>
      </c>
      <c r="C92" s="30">
        <v>0.12</v>
      </c>
      <c r="D92" s="31">
        <v>4.4000000000000003E-3</v>
      </c>
      <c r="E92" s="30">
        <f t="shared" si="17"/>
        <v>0.11559999999999999</v>
      </c>
      <c r="F92" s="32">
        <f t="shared" si="14"/>
        <v>2627.272727272727</v>
      </c>
      <c r="G92" s="46">
        <v>0.13</v>
      </c>
      <c r="H92" s="46">
        <v>4.9000000000000002E-2</v>
      </c>
      <c r="I92" s="47">
        <f t="shared" si="15"/>
        <v>8.1000000000000003E-2</v>
      </c>
      <c r="J92" s="46">
        <f t="shared" si="16"/>
        <v>165.30612244897961</v>
      </c>
      <c r="K92" s="58" t="s">
        <v>45</v>
      </c>
      <c r="L92" s="30" t="s">
        <v>45</v>
      </c>
      <c r="M92" s="30" t="str">
        <f t="shared" si="18"/>
        <v>N/A</v>
      </c>
      <c r="N92" s="30" t="str">
        <f t="shared" si="19"/>
        <v>N/A</v>
      </c>
      <c r="O92" s="53" t="s">
        <v>45</v>
      </c>
      <c r="P92" s="53" t="s">
        <v>45</v>
      </c>
      <c r="Q92" s="53" t="str">
        <f t="shared" si="20"/>
        <v>N/A</v>
      </c>
      <c r="R92" s="53" t="str">
        <f t="shared" si="21"/>
        <v>N/A</v>
      </c>
      <c r="S92" s="30" t="s">
        <v>45</v>
      </c>
      <c r="T92" s="30" t="s">
        <v>45</v>
      </c>
      <c r="U92" s="30" t="str">
        <f t="shared" si="22"/>
        <v>N/A</v>
      </c>
      <c r="V92" s="30" t="str">
        <f t="shared" si="23"/>
        <v>N/A</v>
      </c>
      <c r="W92" s="53" t="s">
        <v>45</v>
      </c>
      <c r="X92" s="53" t="s">
        <v>45</v>
      </c>
      <c r="Y92" s="53" t="str">
        <f t="shared" si="24"/>
        <v>N/A</v>
      </c>
      <c r="Z92" s="53" t="str">
        <f t="shared" si="25"/>
        <v>N/A</v>
      </c>
      <c r="AA92"/>
    </row>
    <row r="93" spans="1:27" x14ac:dyDescent="0.25">
      <c r="A93" s="3" t="s">
        <v>149</v>
      </c>
      <c r="B93" s="15" t="s">
        <v>51</v>
      </c>
      <c r="C93" s="30" t="s">
        <v>45</v>
      </c>
      <c r="D93" s="31" t="s">
        <v>45</v>
      </c>
      <c r="E93" s="30" t="str">
        <f t="shared" si="17"/>
        <v>N/A</v>
      </c>
      <c r="F93" s="32" t="str">
        <f t="shared" si="14"/>
        <v>N/A</v>
      </c>
      <c r="G93" s="46" t="s">
        <v>45</v>
      </c>
      <c r="H93" s="46" t="s">
        <v>45</v>
      </c>
      <c r="I93" s="47" t="str">
        <f t="shared" si="15"/>
        <v>N/A</v>
      </c>
      <c r="J93" s="46" t="str">
        <f t="shared" si="16"/>
        <v>N/A</v>
      </c>
      <c r="K93" s="58" t="s">
        <v>45</v>
      </c>
      <c r="L93" s="30" t="s">
        <v>45</v>
      </c>
      <c r="M93" s="30" t="str">
        <f t="shared" si="18"/>
        <v>N/A</v>
      </c>
      <c r="N93" s="30" t="str">
        <f t="shared" si="19"/>
        <v>N/A</v>
      </c>
      <c r="O93" s="53" t="s">
        <v>45</v>
      </c>
      <c r="P93" s="53" t="s">
        <v>45</v>
      </c>
      <c r="Q93" s="53" t="str">
        <f t="shared" si="20"/>
        <v>N/A</v>
      </c>
      <c r="R93" s="53" t="str">
        <f t="shared" si="21"/>
        <v>N/A</v>
      </c>
      <c r="S93" s="30" t="s">
        <v>45</v>
      </c>
      <c r="T93" s="30" t="s">
        <v>45</v>
      </c>
      <c r="U93" s="30" t="str">
        <f t="shared" si="22"/>
        <v>N/A</v>
      </c>
      <c r="V93" s="30" t="str">
        <f t="shared" si="23"/>
        <v>N/A</v>
      </c>
      <c r="W93" s="53" t="s">
        <v>45</v>
      </c>
      <c r="X93" s="53" t="s">
        <v>45</v>
      </c>
      <c r="Y93" s="53" t="str">
        <f t="shared" si="24"/>
        <v>N/A</v>
      </c>
      <c r="Z93" s="53" t="str">
        <f t="shared" si="25"/>
        <v>N/A</v>
      </c>
      <c r="AA93"/>
    </row>
    <row r="94" spans="1:27" x14ac:dyDescent="0.25">
      <c r="A94" s="3" t="s">
        <v>150</v>
      </c>
      <c r="B94" s="15" t="s">
        <v>151</v>
      </c>
      <c r="C94" s="30">
        <v>1300</v>
      </c>
      <c r="D94" s="31">
        <v>1300</v>
      </c>
      <c r="E94" s="30">
        <f t="shared" si="17"/>
        <v>0</v>
      </c>
      <c r="F94" s="32">
        <f t="shared" si="14"/>
        <v>0</v>
      </c>
      <c r="G94" s="46" t="s">
        <v>45</v>
      </c>
      <c r="H94" s="46" t="s">
        <v>45</v>
      </c>
      <c r="I94" s="47" t="str">
        <f t="shared" si="15"/>
        <v>N/A</v>
      </c>
      <c r="J94" s="46" t="str">
        <f t="shared" si="16"/>
        <v>N/A</v>
      </c>
      <c r="K94" s="58" t="s">
        <v>45</v>
      </c>
      <c r="L94" s="30">
        <v>13</v>
      </c>
      <c r="M94" s="30" t="str">
        <f t="shared" si="18"/>
        <v>N/A</v>
      </c>
      <c r="N94" s="30" t="str">
        <f t="shared" si="19"/>
        <v>N/A</v>
      </c>
      <c r="O94" s="53" t="s">
        <v>45</v>
      </c>
      <c r="P94" s="53">
        <v>9</v>
      </c>
      <c r="Q94" s="53" t="str">
        <f t="shared" si="20"/>
        <v>N/A</v>
      </c>
      <c r="R94" s="53" t="str">
        <f t="shared" si="21"/>
        <v>N/A</v>
      </c>
      <c r="S94" s="30">
        <v>4.8</v>
      </c>
      <c r="T94" s="30">
        <v>4.8</v>
      </c>
      <c r="U94" s="30">
        <f t="shared" si="22"/>
        <v>0</v>
      </c>
      <c r="V94" s="30">
        <f t="shared" si="23"/>
        <v>0</v>
      </c>
      <c r="W94" s="53">
        <v>3.1</v>
      </c>
      <c r="X94" s="53">
        <v>3.1</v>
      </c>
      <c r="Y94" s="53">
        <f t="shared" si="24"/>
        <v>0</v>
      </c>
      <c r="Z94" s="53">
        <f t="shared" si="25"/>
        <v>0</v>
      </c>
      <c r="AA94"/>
    </row>
    <row r="95" spans="1:27" x14ac:dyDescent="0.25">
      <c r="A95" s="3" t="s">
        <v>152</v>
      </c>
      <c r="B95" s="15" t="s">
        <v>153</v>
      </c>
      <c r="C95" s="30">
        <v>4</v>
      </c>
      <c r="D95" s="31">
        <v>700</v>
      </c>
      <c r="E95" s="30">
        <f t="shared" si="17"/>
        <v>-696</v>
      </c>
      <c r="F95" s="32">
        <f t="shared" si="14"/>
        <v>-99.428571428571431</v>
      </c>
      <c r="G95" s="46">
        <v>400</v>
      </c>
      <c r="H95" s="46">
        <v>220000</v>
      </c>
      <c r="I95" s="47">
        <f t="shared" si="15"/>
        <v>-219600</v>
      </c>
      <c r="J95" s="46">
        <f t="shared" si="16"/>
        <v>-99.818181818181813</v>
      </c>
      <c r="K95" s="58">
        <v>22</v>
      </c>
      <c r="L95" s="30">
        <v>22</v>
      </c>
      <c r="M95" s="30">
        <f t="shared" si="18"/>
        <v>0</v>
      </c>
      <c r="N95" s="30">
        <f t="shared" si="19"/>
        <v>0</v>
      </c>
      <c r="O95" s="53">
        <v>5.2</v>
      </c>
      <c r="P95" s="53">
        <v>5.2</v>
      </c>
      <c r="Q95" s="53">
        <f t="shared" si="20"/>
        <v>0</v>
      </c>
      <c r="R95" s="53">
        <f t="shared" si="21"/>
        <v>0</v>
      </c>
      <c r="S95" s="30">
        <v>1</v>
      </c>
      <c r="T95" s="30">
        <v>1</v>
      </c>
      <c r="U95" s="30">
        <f t="shared" si="22"/>
        <v>0</v>
      </c>
      <c r="V95" s="30">
        <f t="shared" si="23"/>
        <v>0</v>
      </c>
      <c r="W95" s="53">
        <v>1</v>
      </c>
      <c r="X95" s="53">
        <v>1</v>
      </c>
      <c r="Y95" s="53">
        <f t="shared" si="24"/>
        <v>0</v>
      </c>
      <c r="Z95" s="53">
        <f t="shared" si="25"/>
        <v>0</v>
      </c>
      <c r="AA95"/>
    </row>
    <row r="96" spans="1:27" x14ac:dyDescent="0.25">
      <c r="A96" s="3" t="s">
        <v>154</v>
      </c>
      <c r="B96" s="15" t="s">
        <v>51</v>
      </c>
      <c r="C96" s="30" t="s">
        <v>45</v>
      </c>
      <c r="D96" s="31" t="s">
        <v>45</v>
      </c>
      <c r="E96" s="30" t="str">
        <f t="shared" si="17"/>
        <v>N/A</v>
      </c>
      <c r="F96" s="32" t="str">
        <f t="shared" si="14"/>
        <v>N/A</v>
      </c>
      <c r="G96" s="46" t="s">
        <v>45</v>
      </c>
      <c r="H96" s="46" t="s">
        <v>45</v>
      </c>
      <c r="I96" s="47" t="str">
        <f t="shared" si="15"/>
        <v>N/A</v>
      </c>
      <c r="J96" s="46" t="str">
        <f t="shared" si="16"/>
        <v>N/A</v>
      </c>
      <c r="K96" s="58" t="s">
        <v>45</v>
      </c>
      <c r="L96" s="30" t="s">
        <v>45</v>
      </c>
      <c r="M96" s="30" t="str">
        <f t="shared" si="18"/>
        <v>N/A</v>
      </c>
      <c r="N96" s="30" t="str">
        <f t="shared" si="19"/>
        <v>N/A</v>
      </c>
      <c r="O96" s="53" t="s">
        <v>45</v>
      </c>
      <c r="P96" s="53" t="s">
        <v>45</v>
      </c>
      <c r="Q96" s="53" t="str">
        <f t="shared" si="20"/>
        <v>N/A</v>
      </c>
      <c r="R96" s="53" t="str">
        <f t="shared" si="21"/>
        <v>N/A</v>
      </c>
      <c r="S96" s="30" t="s">
        <v>45</v>
      </c>
      <c r="T96" s="30" t="s">
        <v>45</v>
      </c>
      <c r="U96" s="30" t="str">
        <f t="shared" si="22"/>
        <v>N/A</v>
      </c>
      <c r="V96" s="30" t="str">
        <f t="shared" si="23"/>
        <v>N/A</v>
      </c>
      <c r="W96" s="53" t="s">
        <v>45</v>
      </c>
      <c r="X96" s="53" t="s">
        <v>45</v>
      </c>
      <c r="Y96" s="53" t="str">
        <f t="shared" si="24"/>
        <v>N/A</v>
      </c>
      <c r="Z96" s="53" t="str">
        <f t="shared" si="25"/>
        <v>N/A</v>
      </c>
      <c r="AA96"/>
    </row>
    <row r="97" spans="1:27" x14ac:dyDescent="0.25">
      <c r="A97" s="3" t="s">
        <v>155</v>
      </c>
      <c r="B97" s="15" t="s">
        <v>51</v>
      </c>
      <c r="C97" s="30" t="s">
        <v>45</v>
      </c>
      <c r="D97" s="31" t="s">
        <v>45</v>
      </c>
      <c r="E97" s="30" t="str">
        <f t="shared" si="17"/>
        <v>N/A</v>
      </c>
      <c r="F97" s="32" t="str">
        <f t="shared" si="14"/>
        <v>N/A</v>
      </c>
      <c r="G97" s="46" t="s">
        <v>45</v>
      </c>
      <c r="H97" s="46" t="s">
        <v>45</v>
      </c>
      <c r="I97" s="47" t="str">
        <f t="shared" si="15"/>
        <v>N/A</v>
      </c>
      <c r="J97" s="46" t="str">
        <f t="shared" si="16"/>
        <v>N/A</v>
      </c>
      <c r="K97" s="58" t="s">
        <v>45</v>
      </c>
      <c r="L97" s="30" t="s">
        <v>45</v>
      </c>
      <c r="M97" s="30" t="str">
        <f t="shared" si="18"/>
        <v>N/A</v>
      </c>
      <c r="N97" s="30" t="str">
        <f t="shared" si="19"/>
        <v>N/A</v>
      </c>
      <c r="O97" s="53" t="s">
        <v>45</v>
      </c>
      <c r="P97" s="53" t="s">
        <v>45</v>
      </c>
      <c r="Q97" s="53" t="str">
        <f t="shared" si="20"/>
        <v>N/A</v>
      </c>
      <c r="R97" s="53" t="str">
        <f t="shared" si="21"/>
        <v>N/A</v>
      </c>
      <c r="S97" s="30" t="s">
        <v>45</v>
      </c>
      <c r="T97" s="30" t="s">
        <v>45</v>
      </c>
      <c r="U97" s="30" t="str">
        <f t="shared" si="22"/>
        <v>N/A</v>
      </c>
      <c r="V97" s="30" t="str">
        <f t="shared" si="23"/>
        <v>N/A</v>
      </c>
      <c r="W97" s="53" t="s">
        <v>45</v>
      </c>
      <c r="X97" s="53" t="s">
        <v>45</v>
      </c>
      <c r="Y97" s="53" t="str">
        <f t="shared" si="24"/>
        <v>N/A</v>
      </c>
      <c r="Z97" s="53" t="str">
        <f t="shared" si="25"/>
        <v>N/A</v>
      </c>
      <c r="AA97"/>
    </row>
    <row r="98" spans="1:27" x14ac:dyDescent="0.25">
      <c r="A98" s="3" t="s">
        <v>156</v>
      </c>
      <c r="B98" s="15" t="s">
        <v>51</v>
      </c>
      <c r="C98" s="30" t="s">
        <v>45</v>
      </c>
      <c r="D98" s="31" t="s">
        <v>45</v>
      </c>
      <c r="E98" s="30" t="str">
        <f t="shared" si="17"/>
        <v>N/A</v>
      </c>
      <c r="F98" s="32" t="str">
        <f t="shared" si="14"/>
        <v>N/A</v>
      </c>
      <c r="G98" s="46" t="s">
        <v>45</v>
      </c>
      <c r="H98" s="46" t="s">
        <v>45</v>
      </c>
      <c r="I98" s="47" t="str">
        <f t="shared" si="15"/>
        <v>N/A</v>
      </c>
      <c r="J98" s="46" t="str">
        <f t="shared" si="16"/>
        <v>N/A</v>
      </c>
      <c r="K98" s="58" t="s">
        <v>45</v>
      </c>
      <c r="L98" s="30" t="s">
        <v>45</v>
      </c>
      <c r="M98" s="30" t="str">
        <f t="shared" si="18"/>
        <v>N/A</v>
      </c>
      <c r="N98" s="30" t="str">
        <f t="shared" si="19"/>
        <v>N/A</v>
      </c>
      <c r="O98" s="53">
        <v>0.1</v>
      </c>
      <c r="P98" s="53" t="s">
        <v>45</v>
      </c>
      <c r="Q98" s="53" t="str">
        <f t="shared" si="20"/>
        <v>N/A</v>
      </c>
      <c r="R98" s="53" t="str">
        <f t="shared" si="21"/>
        <v>N/A</v>
      </c>
      <c r="S98" s="30" t="s">
        <v>45</v>
      </c>
      <c r="T98" s="30" t="s">
        <v>45</v>
      </c>
      <c r="U98" s="30" t="str">
        <f t="shared" si="22"/>
        <v>N/A</v>
      </c>
      <c r="V98" s="30" t="str">
        <f t="shared" si="23"/>
        <v>N/A</v>
      </c>
      <c r="W98" s="53">
        <v>0.1</v>
      </c>
      <c r="X98" s="53" t="s">
        <v>45</v>
      </c>
      <c r="Y98" s="53" t="str">
        <f t="shared" si="24"/>
        <v>N/A</v>
      </c>
      <c r="Z98" s="53" t="str">
        <f t="shared" si="25"/>
        <v>N/A</v>
      </c>
      <c r="AA98"/>
    </row>
    <row r="99" spans="1:27" x14ac:dyDescent="0.25">
      <c r="A99" s="3" t="s">
        <v>157</v>
      </c>
      <c r="B99" s="15" t="s">
        <v>51</v>
      </c>
      <c r="C99" s="30" t="s">
        <v>45</v>
      </c>
      <c r="D99" s="31" t="s">
        <v>45</v>
      </c>
      <c r="E99" s="30" t="str">
        <f t="shared" si="17"/>
        <v>N/A</v>
      </c>
      <c r="F99" s="32" t="str">
        <f t="shared" si="14"/>
        <v>N/A</v>
      </c>
      <c r="G99" s="46" t="s">
        <v>45</v>
      </c>
      <c r="H99" s="46" t="s">
        <v>45</v>
      </c>
      <c r="I99" s="47" t="str">
        <f t="shared" si="15"/>
        <v>N/A</v>
      </c>
      <c r="J99" s="46" t="str">
        <f t="shared" si="16"/>
        <v>N/A</v>
      </c>
      <c r="K99" s="58">
        <v>0.17</v>
      </c>
      <c r="L99" s="30" t="s">
        <v>45</v>
      </c>
      <c r="M99" s="30" t="str">
        <f t="shared" si="18"/>
        <v>N/A</v>
      </c>
      <c r="N99" s="30" t="str">
        <f t="shared" si="19"/>
        <v>N/A</v>
      </c>
      <c r="O99" s="53">
        <v>0.17</v>
      </c>
      <c r="P99" s="53" t="s">
        <v>45</v>
      </c>
      <c r="Q99" s="53" t="str">
        <f t="shared" si="20"/>
        <v>N/A</v>
      </c>
      <c r="R99" s="53" t="str">
        <f t="shared" si="21"/>
        <v>N/A</v>
      </c>
      <c r="S99" s="30">
        <v>0.82</v>
      </c>
      <c r="T99" s="30" t="s">
        <v>45</v>
      </c>
      <c r="U99" s="30" t="str">
        <f t="shared" si="22"/>
        <v>N/A</v>
      </c>
      <c r="V99" s="30" t="str">
        <f t="shared" si="23"/>
        <v>N/A</v>
      </c>
      <c r="W99" s="53">
        <v>0.82</v>
      </c>
      <c r="X99" s="53" t="s">
        <v>45</v>
      </c>
      <c r="Y99" s="53" t="str">
        <f t="shared" si="24"/>
        <v>N/A</v>
      </c>
      <c r="Z99" s="53" t="str">
        <f t="shared" si="25"/>
        <v>N/A</v>
      </c>
      <c r="AA99"/>
    </row>
    <row r="100" spans="1:27" x14ac:dyDescent="0.25">
      <c r="A100" s="3" t="s">
        <v>158</v>
      </c>
      <c r="B100" s="15" t="s">
        <v>51</v>
      </c>
      <c r="C100" s="30">
        <v>1.2E-4</v>
      </c>
      <c r="D100" s="31">
        <v>4.4000000000000003E-3</v>
      </c>
      <c r="E100" s="30">
        <f t="shared" si="17"/>
        <v>-4.28E-3</v>
      </c>
      <c r="F100" s="32">
        <f t="shared" si="14"/>
        <v>-97.272727272727266</v>
      </c>
      <c r="G100" s="46">
        <v>1.2999999999999999E-4</v>
      </c>
      <c r="H100" s="46">
        <v>4.9000000000000002E-2</v>
      </c>
      <c r="I100" s="47">
        <f t="shared" si="15"/>
        <v>-4.8870000000000004E-2</v>
      </c>
      <c r="J100" s="46">
        <f t="shared" si="16"/>
        <v>-99.734693877551024</v>
      </c>
      <c r="K100" s="58" t="s">
        <v>45</v>
      </c>
      <c r="L100" s="30" t="s">
        <v>45</v>
      </c>
      <c r="M100" s="30" t="str">
        <f t="shared" si="18"/>
        <v>N/A</v>
      </c>
      <c r="N100" s="30" t="str">
        <f t="shared" si="19"/>
        <v>N/A</v>
      </c>
      <c r="O100" s="53" t="s">
        <v>45</v>
      </c>
      <c r="P100" s="53" t="s">
        <v>45</v>
      </c>
      <c r="Q100" s="53" t="str">
        <f t="shared" si="20"/>
        <v>N/A</v>
      </c>
      <c r="R100" s="53" t="str">
        <f t="shared" si="21"/>
        <v>N/A</v>
      </c>
      <c r="S100" s="30" t="s">
        <v>45</v>
      </c>
      <c r="T100" s="30" t="s">
        <v>45</v>
      </c>
      <c r="U100" s="30" t="str">
        <f t="shared" si="22"/>
        <v>N/A</v>
      </c>
      <c r="V100" s="30" t="str">
        <f t="shared" si="23"/>
        <v>N/A</v>
      </c>
      <c r="W100" s="53" t="s">
        <v>45</v>
      </c>
      <c r="X100" s="53" t="s">
        <v>45</v>
      </c>
      <c r="Y100" s="53" t="str">
        <f t="shared" si="24"/>
        <v>N/A</v>
      </c>
      <c r="Z100" s="53" t="str">
        <f t="shared" si="25"/>
        <v>N/A</v>
      </c>
      <c r="AA100"/>
    </row>
    <row r="101" spans="1:27" x14ac:dyDescent="0.25">
      <c r="A101" s="3" t="s">
        <v>159</v>
      </c>
      <c r="B101" s="15" t="s">
        <v>51</v>
      </c>
      <c r="C101" s="30">
        <v>0.95</v>
      </c>
      <c r="D101" s="31">
        <v>0.56000000000000005</v>
      </c>
      <c r="E101" s="30">
        <f t="shared" si="17"/>
        <v>0.3899999999999999</v>
      </c>
      <c r="F101" s="32">
        <f t="shared" si="14"/>
        <v>69.64285714285711</v>
      </c>
      <c r="G101" s="46">
        <v>27</v>
      </c>
      <c r="H101" s="46">
        <v>46</v>
      </c>
      <c r="I101" s="47">
        <f t="shared" si="15"/>
        <v>-19</v>
      </c>
      <c r="J101" s="46">
        <f t="shared" si="16"/>
        <v>-41.304347826086953</v>
      </c>
      <c r="K101" s="58" t="s">
        <v>45</v>
      </c>
      <c r="L101" s="30" t="s">
        <v>45</v>
      </c>
      <c r="M101" s="30" t="str">
        <f t="shared" si="18"/>
        <v>N/A</v>
      </c>
      <c r="N101" s="30" t="str">
        <f t="shared" si="19"/>
        <v>N/A</v>
      </c>
      <c r="O101" s="53" t="s">
        <v>45</v>
      </c>
      <c r="P101" s="53" t="s">
        <v>45</v>
      </c>
      <c r="Q101" s="53" t="str">
        <f t="shared" si="20"/>
        <v>N/A</v>
      </c>
      <c r="R101" s="53" t="str">
        <f t="shared" si="21"/>
        <v>N/A</v>
      </c>
      <c r="S101" s="30" t="s">
        <v>45</v>
      </c>
      <c r="T101" s="30" t="s">
        <v>45</v>
      </c>
      <c r="U101" s="30" t="str">
        <f t="shared" si="22"/>
        <v>N/A</v>
      </c>
      <c r="V101" s="30" t="str">
        <f t="shared" si="23"/>
        <v>N/A</v>
      </c>
      <c r="W101" s="53" t="s">
        <v>45</v>
      </c>
      <c r="X101" s="53" t="s">
        <v>45</v>
      </c>
      <c r="Y101" s="53" t="str">
        <f t="shared" si="24"/>
        <v>N/A</v>
      </c>
      <c r="Z101" s="53" t="str">
        <f t="shared" si="25"/>
        <v>N/A</v>
      </c>
      <c r="AA101"/>
    </row>
    <row r="102" spans="1:27" x14ac:dyDescent="0.25">
      <c r="A102" s="3" t="s">
        <v>160</v>
      </c>
      <c r="B102" s="15" t="s">
        <v>51</v>
      </c>
      <c r="C102" s="30">
        <v>1.1999999999999999E-6</v>
      </c>
      <c r="D102" s="31">
        <v>1.3999999999999999E-4</v>
      </c>
      <c r="E102" s="30">
        <f t="shared" si="17"/>
        <v>-1.3879999999999999E-4</v>
      </c>
      <c r="F102" s="32">
        <f t="shared" si="14"/>
        <v>-99.142857142857139</v>
      </c>
      <c r="G102" s="46">
        <v>1.1999999999999999E-6</v>
      </c>
      <c r="H102" s="46">
        <v>1.3999999999999999E-4</v>
      </c>
      <c r="I102" s="47">
        <f t="shared" si="15"/>
        <v>-1.3879999999999999E-4</v>
      </c>
      <c r="J102" s="46">
        <f t="shared" si="16"/>
        <v>-99.142857142857139</v>
      </c>
      <c r="K102" s="58">
        <v>0.24</v>
      </c>
      <c r="L102" s="30">
        <v>0.24</v>
      </c>
      <c r="M102" s="30">
        <f t="shared" si="18"/>
        <v>0</v>
      </c>
      <c r="N102" s="30">
        <f t="shared" si="19"/>
        <v>0</v>
      </c>
      <c r="O102" s="53">
        <v>5.6000000000000001E-2</v>
      </c>
      <c r="P102" s="53">
        <v>5.6000000000000001E-2</v>
      </c>
      <c r="Q102" s="53">
        <f t="shared" si="20"/>
        <v>0</v>
      </c>
      <c r="R102" s="53">
        <f t="shared" si="21"/>
        <v>0</v>
      </c>
      <c r="S102" s="30">
        <v>0.71</v>
      </c>
      <c r="T102" s="30">
        <v>0.71</v>
      </c>
      <c r="U102" s="30">
        <f t="shared" si="22"/>
        <v>0</v>
      </c>
      <c r="V102" s="30">
        <f t="shared" si="23"/>
        <v>0</v>
      </c>
      <c r="W102" s="53">
        <v>1.9E-3</v>
      </c>
      <c r="X102" s="53">
        <v>1.9E-3</v>
      </c>
      <c r="Y102" s="53">
        <f t="shared" si="24"/>
        <v>0</v>
      </c>
      <c r="Z102" s="53">
        <f t="shared" si="25"/>
        <v>0</v>
      </c>
      <c r="AA102"/>
    </row>
    <row r="103" spans="1:27" x14ac:dyDescent="0.25">
      <c r="A103" s="3" t="s">
        <v>161</v>
      </c>
      <c r="B103" s="15" t="s">
        <v>51</v>
      </c>
      <c r="C103" s="30">
        <v>600</v>
      </c>
      <c r="D103" s="31">
        <v>23000</v>
      </c>
      <c r="E103" s="30">
        <f t="shared" si="17"/>
        <v>-22400</v>
      </c>
      <c r="F103" s="32">
        <f t="shared" si="14"/>
        <v>-97.391304347826093</v>
      </c>
      <c r="G103" s="46">
        <v>600</v>
      </c>
      <c r="H103" s="46">
        <v>120000</v>
      </c>
      <c r="I103" s="47">
        <f t="shared" si="15"/>
        <v>-119400</v>
      </c>
      <c r="J103" s="46">
        <f t="shared" si="16"/>
        <v>-99.5</v>
      </c>
      <c r="K103" s="58" t="s">
        <v>45</v>
      </c>
      <c r="L103" s="30" t="s">
        <v>45</v>
      </c>
      <c r="M103" s="30" t="str">
        <f t="shared" si="18"/>
        <v>N/A</v>
      </c>
      <c r="N103" s="30" t="str">
        <f t="shared" si="19"/>
        <v>N/A</v>
      </c>
      <c r="O103" s="53" t="s">
        <v>45</v>
      </c>
      <c r="P103" s="53" t="s">
        <v>45</v>
      </c>
      <c r="Q103" s="53" t="str">
        <f t="shared" si="20"/>
        <v>N/A</v>
      </c>
      <c r="R103" s="53" t="str">
        <f t="shared" si="21"/>
        <v>N/A</v>
      </c>
      <c r="S103" s="30" t="s">
        <v>45</v>
      </c>
      <c r="T103" s="30" t="s">
        <v>45</v>
      </c>
      <c r="U103" s="30" t="str">
        <f t="shared" si="22"/>
        <v>N/A</v>
      </c>
      <c r="V103" s="30" t="str">
        <f t="shared" si="23"/>
        <v>N/A</v>
      </c>
      <c r="W103" s="53" t="s">
        <v>45</v>
      </c>
      <c r="X103" s="53" t="s">
        <v>45</v>
      </c>
      <c r="Y103" s="53" t="str">
        <f t="shared" si="24"/>
        <v>N/A</v>
      </c>
      <c r="Z103" s="53" t="str">
        <f t="shared" si="25"/>
        <v>N/A</v>
      </c>
      <c r="AA103"/>
    </row>
    <row r="104" spans="1:27" x14ac:dyDescent="0.25">
      <c r="A104" s="3" t="s">
        <v>162</v>
      </c>
      <c r="B104" s="15" t="s">
        <v>51</v>
      </c>
      <c r="C104" s="30">
        <v>2000</v>
      </c>
      <c r="D104" s="31">
        <v>313000</v>
      </c>
      <c r="E104" s="30">
        <f t="shared" si="17"/>
        <v>-311000</v>
      </c>
      <c r="F104" s="32">
        <f t="shared" si="14"/>
        <v>-99.361022364217249</v>
      </c>
      <c r="G104" s="46">
        <v>2000</v>
      </c>
      <c r="H104" s="46">
        <v>2900000</v>
      </c>
      <c r="I104" s="47">
        <f t="shared" si="15"/>
        <v>-2898000</v>
      </c>
      <c r="J104" s="46">
        <f t="shared" si="16"/>
        <v>-99.931034482758619</v>
      </c>
      <c r="K104" s="58" t="s">
        <v>45</v>
      </c>
      <c r="L104" s="30" t="s">
        <v>45</v>
      </c>
      <c r="M104" s="30" t="str">
        <f t="shared" si="18"/>
        <v>N/A</v>
      </c>
      <c r="N104" s="30" t="str">
        <f t="shared" si="19"/>
        <v>N/A</v>
      </c>
      <c r="O104" s="53" t="s">
        <v>45</v>
      </c>
      <c r="P104" s="53" t="s">
        <v>45</v>
      </c>
      <c r="Q104" s="53" t="str">
        <f t="shared" si="20"/>
        <v>N/A</v>
      </c>
      <c r="R104" s="53" t="str">
        <f t="shared" si="21"/>
        <v>N/A</v>
      </c>
      <c r="S104" s="30" t="s">
        <v>45</v>
      </c>
      <c r="T104" s="30" t="s">
        <v>45</v>
      </c>
      <c r="U104" s="30" t="str">
        <f t="shared" si="22"/>
        <v>N/A</v>
      </c>
      <c r="V104" s="30" t="str">
        <f t="shared" si="23"/>
        <v>N/A</v>
      </c>
      <c r="W104" s="53" t="s">
        <v>45</v>
      </c>
      <c r="X104" s="53" t="s">
        <v>45</v>
      </c>
      <c r="Y104" s="53" t="str">
        <f t="shared" si="24"/>
        <v>N/A</v>
      </c>
      <c r="Z104" s="53" t="str">
        <f t="shared" si="25"/>
        <v>N/A</v>
      </c>
      <c r="AA104"/>
    </row>
    <row r="105" spans="1:27" ht="15" customHeight="1" x14ac:dyDescent="0.25">
      <c r="A105" s="3" t="s">
        <v>163</v>
      </c>
      <c r="B105" s="15" t="s">
        <v>51</v>
      </c>
      <c r="C105" s="30">
        <v>20</v>
      </c>
      <c r="D105" s="31">
        <v>2700</v>
      </c>
      <c r="E105" s="30">
        <f t="shared" si="17"/>
        <v>-2680</v>
      </c>
      <c r="F105" s="32">
        <f t="shared" si="14"/>
        <v>-99.259259259259252</v>
      </c>
      <c r="G105" s="46">
        <v>30</v>
      </c>
      <c r="H105" s="46">
        <v>12000</v>
      </c>
      <c r="I105" s="47">
        <f t="shared" si="15"/>
        <v>-11970</v>
      </c>
      <c r="J105" s="46">
        <f t="shared" si="16"/>
        <v>-99.75</v>
      </c>
      <c r="K105" s="58" t="s">
        <v>45</v>
      </c>
      <c r="L105" s="30" t="s">
        <v>45</v>
      </c>
      <c r="M105" s="30" t="str">
        <f t="shared" si="18"/>
        <v>N/A</v>
      </c>
      <c r="N105" s="30" t="str">
        <f t="shared" si="19"/>
        <v>N/A</v>
      </c>
      <c r="O105" s="53" t="s">
        <v>45</v>
      </c>
      <c r="P105" s="53" t="s">
        <v>45</v>
      </c>
      <c r="Q105" s="53" t="str">
        <f t="shared" si="20"/>
        <v>N/A</v>
      </c>
      <c r="R105" s="53" t="str">
        <f t="shared" si="21"/>
        <v>N/A</v>
      </c>
      <c r="S105" s="30" t="s">
        <v>45</v>
      </c>
      <c r="T105" s="30" t="s">
        <v>45</v>
      </c>
      <c r="U105" s="30" t="str">
        <f t="shared" si="22"/>
        <v>N/A</v>
      </c>
      <c r="V105" s="30" t="str">
        <f t="shared" si="23"/>
        <v>N/A</v>
      </c>
      <c r="W105" s="53" t="s">
        <v>45</v>
      </c>
      <c r="X105" s="53" t="s">
        <v>45</v>
      </c>
      <c r="Y105" s="53" t="str">
        <f t="shared" si="24"/>
        <v>N/A</v>
      </c>
      <c r="Z105" s="53" t="str">
        <f t="shared" si="25"/>
        <v>N/A</v>
      </c>
      <c r="AA105"/>
    </row>
    <row r="106" spans="1:27" ht="15" customHeight="1" x14ac:dyDescent="0.25">
      <c r="A106" s="3" t="s">
        <v>164</v>
      </c>
      <c r="B106" s="15">
        <f>0.1*1000</f>
        <v>100</v>
      </c>
      <c r="C106" s="30">
        <v>10</v>
      </c>
      <c r="D106" s="31" t="s">
        <v>45</v>
      </c>
      <c r="E106" s="30" t="str">
        <f t="shared" si="17"/>
        <v>N/A</v>
      </c>
      <c r="F106" s="32" t="str">
        <f t="shared" si="14"/>
        <v>N/A</v>
      </c>
      <c r="G106" s="46">
        <v>1000</v>
      </c>
      <c r="H106" s="46" t="s">
        <v>45</v>
      </c>
      <c r="I106" s="47" t="str">
        <f t="shared" si="15"/>
        <v>N/A</v>
      </c>
      <c r="J106" s="46" t="str">
        <f t="shared" si="16"/>
        <v>N/A</v>
      </c>
      <c r="K106" s="58" t="s">
        <v>45</v>
      </c>
      <c r="L106" s="30" t="s">
        <v>45</v>
      </c>
      <c r="M106" s="30" t="str">
        <f t="shared" si="18"/>
        <v>N/A</v>
      </c>
      <c r="N106" s="30" t="str">
        <f t="shared" si="19"/>
        <v>N/A</v>
      </c>
      <c r="O106" s="53" t="s">
        <v>45</v>
      </c>
      <c r="P106" s="53" t="s">
        <v>45</v>
      </c>
      <c r="Q106" s="53" t="str">
        <f t="shared" si="20"/>
        <v>N/A</v>
      </c>
      <c r="R106" s="53" t="str">
        <f t="shared" si="21"/>
        <v>N/A</v>
      </c>
      <c r="S106" s="30" t="s">
        <v>45</v>
      </c>
      <c r="T106" s="30" t="s">
        <v>45</v>
      </c>
      <c r="U106" s="30" t="str">
        <f t="shared" si="22"/>
        <v>N/A</v>
      </c>
      <c r="V106" s="30" t="str">
        <f t="shared" si="23"/>
        <v>N/A</v>
      </c>
      <c r="W106" s="53" t="s">
        <v>45</v>
      </c>
      <c r="X106" s="53" t="s">
        <v>45</v>
      </c>
      <c r="Y106" s="53" t="str">
        <f t="shared" si="24"/>
        <v>N/A</v>
      </c>
      <c r="Z106" s="53" t="str">
        <f t="shared" si="25"/>
        <v>N/A</v>
      </c>
      <c r="AA106"/>
    </row>
    <row r="107" spans="1:27" x14ac:dyDescent="0.25">
      <c r="A107" s="3" t="s">
        <v>165</v>
      </c>
      <c r="B107" s="15" t="s">
        <v>51</v>
      </c>
      <c r="C107" s="30" t="s">
        <v>45</v>
      </c>
      <c r="D107" s="31" t="s">
        <v>45</v>
      </c>
      <c r="E107" s="30" t="str">
        <f t="shared" si="17"/>
        <v>N/A</v>
      </c>
      <c r="F107" s="32" t="str">
        <f t="shared" si="14"/>
        <v>N/A</v>
      </c>
      <c r="G107" s="46" t="s">
        <v>45</v>
      </c>
      <c r="H107" s="46" t="s">
        <v>45</v>
      </c>
      <c r="I107" s="47" t="str">
        <f t="shared" si="15"/>
        <v>N/A</v>
      </c>
      <c r="J107" s="46" t="str">
        <f t="shared" si="16"/>
        <v>N/A</v>
      </c>
      <c r="K107" s="58" t="s">
        <v>45</v>
      </c>
      <c r="L107" s="30" t="s">
        <v>45</v>
      </c>
      <c r="M107" s="30" t="str">
        <f t="shared" si="18"/>
        <v>N/A</v>
      </c>
      <c r="N107" s="30" t="str">
        <f t="shared" si="19"/>
        <v>N/A</v>
      </c>
      <c r="O107" s="53" t="s">
        <v>45</v>
      </c>
      <c r="P107" s="53" t="s">
        <v>45</v>
      </c>
      <c r="Q107" s="53" t="str">
        <f t="shared" si="20"/>
        <v>N/A</v>
      </c>
      <c r="R107" s="53" t="str">
        <f t="shared" si="21"/>
        <v>N/A</v>
      </c>
      <c r="S107" s="30" t="s">
        <v>45</v>
      </c>
      <c r="T107" s="30" t="s">
        <v>45</v>
      </c>
      <c r="U107" s="30" t="str">
        <f t="shared" si="22"/>
        <v>N/A</v>
      </c>
      <c r="V107" s="30" t="str">
        <f t="shared" si="23"/>
        <v>N/A</v>
      </c>
      <c r="W107" s="53" t="s">
        <v>45</v>
      </c>
      <c r="X107" s="53" t="s">
        <v>45</v>
      </c>
      <c r="Y107" s="53" t="str">
        <f t="shared" si="24"/>
        <v>N/A</v>
      </c>
      <c r="Z107" s="53" t="str">
        <f t="shared" si="25"/>
        <v>N/A</v>
      </c>
      <c r="AA107"/>
    </row>
    <row r="108" spans="1:27" x14ac:dyDescent="0.25">
      <c r="A108" s="3" t="s">
        <v>166</v>
      </c>
      <c r="B108" s="15" t="s">
        <v>51</v>
      </c>
      <c r="C108" s="30">
        <v>20</v>
      </c>
      <c r="D108" s="31">
        <v>110</v>
      </c>
      <c r="E108" s="30">
        <f t="shared" si="17"/>
        <v>-90</v>
      </c>
      <c r="F108" s="32">
        <f t="shared" si="14"/>
        <v>-81.818181818181827</v>
      </c>
      <c r="G108" s="46">
        <v>40</v>
      </c>
      <c r="H108" s="46">
        <v>240</v>
      </c>
      <c r="I108" s="47">
        <f t="shared" si="15"/>
        <v>-200</v>
      </c>
      <c r="J108" s="46">
        <f t="shared" si="16"/>
        <v>-83.333333333333343</v>
      </c>
      <c r="K108" s="58" t="s">
        <v>45</v>
      </c>
      <c r="L108" s="30" t="s">
        <v>45</v>
      </c>
      <c r="M108" s="30" t="str">
        <f t="shared" si="18"/>
        <v>N/A</v>
      </c>
      <c r="N108" s="30" t="str">
        <f t="shared" si="19"/>
        <v>N/A</v>
      </c>
      <c r="O108" s="53" t="s">
        <v>45</v>
      </c>
      <c r="P108" s="53" t="s">
        <v>45</v>
      </c>
      <c r="Q108" s="53" t="str">
        <f t="shared" si="20"/>
        <v>N/A</v>
      </c>
      <c r="R108" s="53" t="str">
        <f t="shared" si="21"/>
        <v>N/A</v>
      </c>
      <c r="S108" s="30" t="s">
        <v>45</v>
      </c>
      <c r="T108" s="30" t="s">
        <v>45</v>
      </c>
      <c r="U108" s="30" t="str">
        <f t="shared" si="22"/>
        <v>N/A</v>
      </c>
      <c r="V108" s="30" t="str">
        <f t="shared" si="23"/>
        <v>N/A</v>
      </c>
      <c r="W108" s="53" t="s">
        <v>45</v>
      </c>
      <c r="X108" s="53" t="s">
        <v>45</v>
      </c>
      <c r="Y108" s="53" t="str">
        <f t="shared" si="24"/>
        <v>N/A</v>
      </c>
      <c r="Z108" s="53" t="str">
        <f t="shared" si="25"/>
        <v>N/A</v>
      </c>
      <c r="AA108"/>
    </row>
    <row r="109" spans="1:27" x14ac:dyDescent="0.25">
      <c r="A109" s="3" t="s">
        <v>167</v>
      </c>
      <c r="B109" s="15">
        <f>0.002*1000</f>
        <v>2</v>
      </c>
      <c r="C109" s="30">
        <v>0.03</v>
      </c>
      <c r="D109" s="31">
        <v>0.76</v>
      </c>
      <c r="E109" s="30">
        <f t="shared" si="17"/>
        <v>-0.73</v>
      </c>
      <c r="F109" s="32">
        <f t="shared" si="14"/>
        <v>-96.05263157894737</v>
      </c>
      <c r="G109" s="46">
        <v>0.03</v>
      </c>
      <c r="H109" s="46">
        <v>0.81</v>
      </c>
      <c r="I109" s="47">
        <f t="shared" si="15"/>
        <v>-0.78</v>
      </c>
      <c r="J109" s="46">
        <f t="shared" si="16"/>
        <v>-96.296296296296291</v>
      </c>
      <c r="K109" s="58">
        <v>8.5999999999999993E-2</v>
      </c>
      <c r="L109" s="30">
        <v>8.5999999999999993E-2</v>
      </c>
      <c r="M109" s="30">
        <f t="shared" si="18"/>
        <v>0</v>
      </c>
      <c r="N109" s="30">
        <f t="shared" si="19"/>
        <v>0</v>
      </c>
      <c r="O109" s="53">
        <v>3.5999999999999997E-2</v>
      </c>
      <c r="P109" s="53">
        <v>3.5999999999999997E-2</v>
      </c>
      <c r="Q109" s="53">
        <f t="shared" si="20"/>
        <v>0</v>
      </c>
      <c r="R109" s="53">
        <f t="shared" si="21"/>
        <v>0</v>
      </c>
      <c r="S109" s="30">
        <v>3.6999999999999998E-2</v>
      </c>
      <c r="T109" s="30">
        <v>3.6999999999999998E-2</v>
      </c>
      <c r="U109" s="30">
        <f t="shared" si="22"/>
        <v>0</v>
      </c>
      <c r="V109" s="30">
        <f t="shared" si="23"/>
        <v>0</v>
      </c>
      <c r="W109" s="53">
        <v>2.3E-3</v>
      </c>
      <c r="X109" s="53">
        <v>2.3E-3</v>
      </c>
      <c r="Y109" s="53">
        <f t="shared" si="24"/>
        <v>0</v>
      </c>
      <c r="Z109" s="53">
        <f t="shared" si="25"/>
        <v>0</v>
      </c>
      <c r="AA109"/>
    </row>
    <row r="110" spans="1:27" x14ac:dyDescent="0.25">
      <c r="A110" s="3" t="s">
        <v>168</v>
      </c>
      <c r="B110" s="15" t="s">
        <v>51</v>
      </c>
      <c r="C110" s="30">
        <v>1</v>
      </c>
      <c r="D110" s="31">
        <v>0.76</v>
      </c>
      <c r="E110" s="30">
        <f t="shared" si="17"/>
        <v>0.24</v>
      </c>
      <c r="F110" s="32">
        <f t="shared" si="14"/>
        <v>31.578947368421051</v>
      </c>
      <c r="G110" s="46">
        <v>1</v>
      </c>
      <c r="H110" s="46">
        <v>0.81</v>
      </c>
      <c r="I110" s="47">
        <f t="shared" si="15"/>
        <v>0.18999999999999995</v>
      </c>
      <c r="J110" s="46">
        <f t="shared" si="16"/>
        <v>23.456790123456784</v>
      </c>
      <c r="K110" s="58" t="s">
        <v>45</v>
      </c>
      <c r="L110" s="30" t="s">
        <v>45</v>
      </c>
      <c r="M110" s="30" t="str">
        <f t="shared" si="18"/>
        <v>N/A</v>
      </c>
      <c r="N110" s="30" t="str">
        <f t="shared" si="19"/>
        <v>N/A</v>
      </c>
      <c r="O110" s="53" t="s">
        <v>45</v>
      </c>
      <c r="P110" s="53" t="s">
        <v>45</v>
      </c>
      <c r="Q110" s="53" t="str">
        <f t="shared" si="20"/>
        <v>N/A</v>
      </c>
      <c r="R110" s="53" t="str">
        <f t="shared" si="21"/>
        <v>N/A</v>
      </c>
      <c r="S110" s="30" t="s">
        <v>45</v>
      </c>
      <c r="T110" s="30" t="s">
        <v>45</v>
      </c>
      <c r="U110" s="30" t="str">
        <f t="shared" si="22"/>
        <v>N/A</v>
      </c>
      <c r="V110" s="30" t="str">
        <f t="shared" si="23"/>
        <v>N/A</v>
      </c>
      <c r="W110" s="53" t="s">
        <v>45</v>
      </c>
      <c r="X110" s="53" t="s">
        <v>45</v>
      </c>
      <c r="Y110" s="53" t="str">
        <f t="shared" si="24"/>
        <v>N/A</v>
      </c>
      <c r="Z110" s="53" t="str">
        <f t="shared" si="25"/>
        <v>N/A</v>
      </c>
      <c r="AA110"/>
    </row>
    <row r="111" spans="1:27" x14ac:dyDescent="0.25">
      <c r="A111" s="3" t="s">
        <v>169</v>
      </c>
      <c r="B111" s="15">
        <f>0.7*1000</f>
        <v>700</v>
      </c>
      <c r="C111" s="30">
        <v>68</v>
      </c>
      <c r="D111" s="31">
        <v>3100</v>
      </c>
      <c r="E111" s="30">
        <f t="shared" si="17"/>
        <v>-3032</v>
      </c>
      <c r="F111" s="32">
        <f t="shared" si="14"/>
        <v>-97.806451612903217</v>
      </c>
      <c r="G111" s="46">
        <v>130</v>
      </c>
      <c r="H111" s="46">
        <v>29000</v>
      </c>
      <c r="I111" s="47">
        <f t="shared" si="15"/>
        <v>-28870</v>
      </c>
      <c r="J111" s="46">
        <f t="shared" si="16"/>
        <v>-99.551724137931032</v>
      </c>
      <c r="K111" s="58" t="s">
        <v>45</v>
      </c>
      <c r="L111" s="30" t="s">
        <v>45</v>
      </c>
      <c r="M111" s="30" t="str">
        <f t="shared" si="18"/>
        <v>N/A</v>
      </c>
      <c r="N111" s="30" t="str">
        <f t="shared" si="19"/>
        <v>N/A</v>
      </c>
      <c r="O111" s="53" t="s">
        <v>45</v>
      </c>
      <c r="P111" s="53" t="s">
        <v>45</v>
      </c>
      <c r="Q111" s="53" t="str">
        <f t="shared" si="20"/>
        <v>N/A</v>
      </c>
      <c r="R111" s="53" t="str">
        <f t="shared" si="21"/>
        <v>N/A</v>
      </c>
      <c r="S111" s="30" t="s">
        <v>45</v>
      </c>
      <c r="T111" s="30" t="s">
        <v>45</v>
      </c>
      <c r="U111" s="30" t="str">
        <f t="shared" si="22"/>
        <v>N/A</v>
      </c>
      <c r="V111" s="30" t="str">
        <f t="shared" si="23"/>
        <v>N/A</v>
      </c>
      <c r="W111" s="53" t="s">
        <v>45</v>
      </c>
      <c r="X111" s="53" t="s">
        <v>45</v>
      </c>
      <c r="Y111" s="53" t="str">
        <f t="shared" si="24"/>
        <v>N/A</v>
      </c>
      <c r="Z111" s="53" t="str">
        <f t="shared" si="25"/>
        <v>N/A</v>
      </c>
      <c r="AA111"/>
    </row>
    <row r="112" spans="1:27" x14ac:dyDescent="0.25">
      <c r="A112" s="3" t="s">
        <v>170</v>
      </c>
      <c r="B112" s="15" t="s">
        <v>51</v>
      </c>
      <c r="C112" s="30">
        <v>20</v>
      </c>
      <c r="D112" s="31">
        <v>300</v>
      </c>
      <c r="E112" s="30">
        <f t="shared" si="17"/>
        <v>-280</v>
      </c>
      <c r="F112" s="32">
        <f t="shared" si="14"/>
        <v>-93.333333333333329</v>
      </c>
      <c r="G112" s="46">
        <v>20</v>
      </c>
      <c r="H112" s="46">
        <v>370</v>
      </c>
      <c r="I112" s="47">
        <f t="shared" si="15"/>
        <v>-350</v>
      </c>
      <c r="J112" s="46">
        <f t="shared" si="16"/>
        <v>-94.594594594594597</v>
      </c>
      <c r="K112" s="58" t="s">
        <v>45</v>
      </c>
      <c r="L112" s="30" t="s">
        <v>45</v>
      </c>
      <c r="M112" s="30" t="str">
        <f t="shared" si="18"/>
        <v>N/A</v>
      </c>
      <c r="N112" s="30" t="str">
        <f t="shared" si="19"/>
        <v>N/A</v>
      </c>
      <c r="O112" s="53" t="s">
        <v>45</v>
      </c>
      <c r="P112" s="53" t="s">
        <v>45</v>
      </c>
      <c r="Q112" s="53" t="str">
        <f t="shared" si="20"/>
        <v>N/A</v>
      </c>
      <c r="R112" s="53" t="str">
        <f t="shared" si="21"/>
        <v>N/A</v>
      </c>
      <c r="S112" s="30" t="s">
        <v>45</v>
      </c>
      <c r="T112" s="30" t="s">
        <v>45</v>
      </c>
      <c r="U112" s="30" t="str">
        <f t="shared" si="22"/>
        <v>N/A</v>
      </c>
      <c r="V112" s="30" t="str">
        <f t="shared" si="23"/>
        <v>N/A</v>
      </c>
      <c r="W112" s="53" t="s">
        <v>45</v>
      </c>
      <c r="X112" s="53" t="s">
        <v>45</v>
      </c>
      <c r="Y112" s="53" t="str">
        <f t="shared" si="24"/>
        <v>N/A</v>
      </c>
      <c r="Z112" s="53" t="str">
        <f t="shared" si="25"/>
        <v>N/A</v>
      </c>
      <c r="AA112"/>
    </row>
    <row r="113" spans="1:27" x14ac:dyDescent="0.25">
      <c r="A113" s="3" t="s">
        <v>171</v>
      </c>
      <c r="B113" s="15" t="s">
        <v>51</v>
      </c>
      <c r="C113" s="30">
        <v>50</v>
      </c>
      <c r="D113" s="31">
        <v>1300</v>
      </c>
      <c r="E113" s="30">
        <f t="shared" si="17"/>
        <v>-1250</v>
      </c>
      <c r="F113" s="32">
        <f t="shared" si="14"/>
        <v>-96.15384615384616</v>
      </c>
      <c r="G113" s="46">
        <v>70</v>
      </c>
      <c r="H113" s="46">
        <v>14000</v>
      </c>
      <c r="I113" s="47">
        <f t="shared" si="15"/>
        <v>-13930</v>
      </c>
      <c r="J113" s="46">
        <f t="shared" si="16"/>
        <v>-99.5</v>
      </c>
      <c r="K113" s="58" t="s">
        <v>45</v>
      </c>
      <c r="L113" s="30" t="s">
        <v>45</v>
      </c>
      <c r="M113" s="30" t="str">
        <f t="shared" si="18"/>
        <v>N/A</v>
      </c>
      <c r="N113" s="30" t="str">
        <f t="shared" si="19"/>
        <v>N/A</v>
      </c>
      <c r="O113" s="53" t="s">
        <v>45</v>
      </c>
      <c r="P113" s="53" t="s">
        <v>45</v>
      </c>
      <c r="Q113" s="53" t="str">
        <f t="shared" si="20"/>
        <v>N/A</v>
      </c>
      <c r="R113" s="53" t="str">
        <f t="shared" si="21"/>
        <v>N/A</v>
      </c>
      <c r="S113" s="30" t="s">
        <v>45</v>
      </c>
      <c r="T113" s="30" t="s">
        <v>45</v>
      </c>
      <c r="U113" s="30" t="str">
        <f t="shared" si="22"/>
        <v>N/A</v>
      </c>
      <c r="V113" s="30" t="str">
        <f t="shared" si="23"/>
        <v>N/A</v>
      </c>
      <c r="W113" s="53" t="s">
        <v>45</v>
      </c>
      <c r="X113" s="53" t="s">
        <v>45</v>
      </c>
      <c r="Y113" s="53" t="str">
        <f t="shared" si="24"/>
        <v>N/A</v>
      </c>
      <c r="Z113" s="53" t="str">
        <f t="shared" si="25"/>
        <v>N/A</v>
      </c>
      <c r="AA113"/>
    </row>
    <row r="114" spans="1:27" x14ac:dyDescent="0.25">
      <c r="A114" s="3" t="s">
        <v>172</v>
      </c>
      <c r="B114" s="15" t="s">
        <v>51</v>
      </c>
      <c r="C114" s="30">
        <v>4.2</v>
      </c>
      <c r="D114" s="31">
        <v>1.9E-2</v>
      </c>
      <c r="E114" s="30">
        <f t="shared" si="17"/>
        <v>4.181</v>
      </c>
      <c r="F114" s="32">
        <f t="shared" si="14"/>
        <v>22005.263157894737</v>
      </c>
      <c r="G114" s="46">
        <v>4.4000000000000004</v>
      </c>
      <c r="H114" s="46">
        <v>6.3E-2</v>
      </c>
      <c r="I114" s="47">
        <f t="shared" si="15"/>
        <v>4.3370000000000006</v>
      </c>
      <c r="J114" s="46">
        <f t="shared" si="16"/>
        <v>6884.126984126985</v>
      </c>
      <c r="K114" s="58">
        <v>0.95</v>
      </c>
      <c r="L114" s="30">
        <v>0.95</v>
      </c>
      <c r="M114" s="30">
        <f t="shared" si="18"/>
        <v>0</v>
      </c>
      <c r="N114" s="30">
        <f t="shared" si="19"/>
        <v>0</v>
      </c>
      <c r="O114" s="53" t="s">
        <v>45</v>
      </c>
      <c r="P114" s="53" t="s">
        <v>45</v>
      </c>
      <c r="Q114" s="53" t="str">
        <f t="shared" si="20"/>
        <v>N/A</v>
      </c>
      <c r="R114" s="53" t="str">
        <f t="shared" si="21"/>
        <v>N/A</v>
      </c>
      <c r="S114" s="30">
        <v>0.16</v>
      </c>
      <c r="T114" s="30">
        <v>0.16</v>
      </c>
      <c r="U114" s="30">
        <f t="shared" si="22"/>
        <v>0</v>
      </c>
      <c r="V114" s="30">
        <f t="shared" si="23"/>
        <v>0</v>
      </c>
      <c r="W114" s="53" t="s">
        <v>45</v>
      </c>
      <c r="X114" s="53" t="s">
        <v>45</v>
      </c>
      <c r="Y114" s="53" t="str">
        <f t="shared" si="24"/>
        <v>N/A</v>
      </c>
      <c r="Z114" s="53" t="str">
        <f t="shared" si="25"/>
        <v>N/A</v>
      </c>
      <c r="AA114"/>
    </row>
    <row r="115" spans="1:27" x14ac:dyDescent="0.25">
      <c r="A115" s="3" t="s">
        <v>173</v>
      </c>
      <c r="B115" s="15" t="s">
        <v>51</v>
      </c>
      <c r="C115" s="30" t="s">
        <v>45</v>
      </c>
      <c r="D115" s="31" t="s">
        <v>45</v>
      </c>
      <c r="E115" s="30" t="str">
        <f t="shared" si="17"/>
        <v>N/A</v>
      </c>
      <c r="F115" s="32" t="str">
        <f t="shared" si="14"/>
        <v>N/A</v>
      </c>
      <c r="G115" s="46" t="s">
        <v>45</v>
      </c>
      <c r="H115" s="46" t="s">
        <v>45</v>
      </c>
      <c r="I115" s="47" t="str">
        <f t="shared" si="15"/>
        <v>N/A</v>
      </c>
      <c r="J115" s="46" t="str">
        <f t="shared" si="16"/>
        <v>N/A</v>
      </c>
      <c r="K115" s="58" t="s">
        <v>45</v>
      </c>
      <c r="L115" s="30" t="s">
        <v>45</v>
      </c>
      <c r="M115" s="30" t="str">
        <f t="shared" si="18"/>
        <v>N/A</v>
      </c>
      <c r="N115" s="30" t="str">
        <f t="shared" si="19"/>
        <v>N/A</v>
      </c>
      <c r="O115" s="53" t="s">
        <v>45</v>
      </c>
      <c r="P115" s="53" t="s">
        <v>45</v>
      </c>
      <c r="Q115" s="53" t="str">
        <f t="shared" si="20"/>
        <v>N/A</v>
      </c>
      <c r="R115" s="53" t="str">
        <f t="shared" si="21"/>
        <v>N/A</v>
      </c>
      <c r="S115" s="30" t="s">
        <v>45</v>
      </c>
      <c r="T115" s="30" t="s">
        <v>45</v>
      </c>
      <c r="U115" s="30" t="str">
        <f t="shared" si="22"/>
        <v>N/A</v>
      </c>
      <c r="V115" s="30" t="str">
        <f t="shared" si="23"/>
        <v>N/A</v>
      </c>
      <c r="W115" s="53" t="s">
        <v>45</v>
      </c>
      <c r="X115" s="53" t="s">
        <v>45</v>
      </c>
      <c r="Y115" s="53" t="str">
        <f t="shared" si="24"/>
        <v>N/A</v>
      </c>
      <c r="Z115" s="53" t="str">
        <f t="shared" si="25"/>
        <v>N/A</v>
      </c>
      <c r="AA115"/>
    </row>
    <row r="116" spans="1:27" x14ac:dyDescent="0.25">
      <c r="A116" s="3" t="s">
        <v>174</v>
      </c>
      <c r="B116" s="15" t="s">
        <v>51</v>
      </c>
      <c r="C116" s="30" t="s">
        <v>45</v>
      </c>
      <c r="D116" s="31" t="s">
        <v>45</v>
      </c>
      <c r="E116" s="30" t="str">
        <f t="shared" si="17"/>
        <v>N/A</v>
      </c>
      <c r="F116" s="32" t="str">
        <f t="shared" si="14"/>
        <v>N/A</v>
      </c>
      <c r="G116" s="46" t="s">
        <v>45</v>
      </c>
      <c r="H116" s="46" t="s">
        <v>45</v>
      </c>
      <c r="I116" s="47" t="str">
        <f t="shared" si="15"/>
        <v>N/A</v>
      </c>
      <c r="J116" s="46" t="str">
        <f t="shared" si="16"/>
        <v>N/A</v>
      </c>
      <c r="K116" s="58" t="s">
        <v>45</v>
      </c>
      <c r="L116" s="30" t="s">
        <v>45</v>
      </c>
      <c r="M116" s="30" t="str">
        <f t="shared" si="18"/>
        <v>N/A</v>
      </c>
      <c r="N116" s="30" t="str">
        <f t="shared" si="19"/>
        <v>N/A</v>
      </c>
      <c r="O116" s="53">
        <v>0.01</v>
      </c>
      <c r="P116" s="53" t="s">
        <v>45</v>
      </c>
      <c r="Q116" s="53" t="str">
        <f t="shared" si="20"/>
        <v>N/A</v>
      </c>
      <c r="R116" s="53" t="str">
        <f t="shared" si="21"/>
        <v>N/A</v>
      </c>
      <c r="S116" s="30" t="s">
        <v>45</v>
      </c>
      <c r="T116" s="30" t="s">
        <v>45</v>
      </c>
      <c r="U116" s="30" t="str">
        <f t="shared" si="22"/>
        <v>N/A</v>
      </c>
      <c r="V116" s="30" t="str">
        <f t="shared" si="23"/>
        <v>N/A</v>
      </c>
      <c r="W116" s="53">
        <v>0.01</v>
      </c>
      <c r="X116" s="53" t="s">
        <v>45</v>
      </c>
      <c r="Y116" s="53" t="str">
        <f t="shared" si="24"/>
        <v>N/A</v>
      </c>
      <c r="Z116" s="53" t="str">
        <f t="shared" si="25"/>
        <v>N/A</v>
      </c>
      <c r="AA116"/>
    </row>
    <row r="117" spans="1:27" x14ac:dyDescent="0.25">
      <c r="A117" s="3" t="s">
        <v>175</v>
      </c>
      <c r="B117" s="16" t="s">
        <v>176</v>
      </c>
      <c r="C117" s="30" t="s">
        <v>45</v>
      </c>
      <c r="D117" s="31" t="s">
        <v>45</v>
      </c>
      <c r="E117" s="30" t="str">
        <f t="shared" si="17"/>
        <v>N/A</v>
      </c>
      <c r="F117" s="32" t="str">
        <f t="shared" si="14"/>
        <v>N/A</v>
      </c>
      <c r="G117" s="46" t="s">
        <v>45</v>
      </c>
      <c r="H117" s="46" t="s">
        <v>45</v>
      </c>
      <c r="I117" s="47" t="str">
        <f t="shared" si="15"/>
        <v>N/A</v>
      </c>
      <c r="J117" s="46" t="str">
        <f t="shared" si="16"/>
        <v>N/A</v>
      </c>
      <c r="K117" s="58" t="s">
        <v>45</v>
      </c>
      <c r="L117" s="30" t="s">
        <v>45</v>
      </c>
      <c r="M117" s="30" t="str">
        <f t="shared" si="18"/>
        <v>N/A</v>
      </c>
      <c r="N117" s="30" t="str">
        <f t="shared" si="19"/>
        <v>N/A</v>
      </c>
      <c r="O117" s="53" t="s">
        <v>45</v>
      </c>
      <c r="P117" s="53" t="s">
        <v>45</v>
      </c>
      <c r="Q117" s="53" t="str">
        <f t="shared" si="20"/>
        <v>N/A</v>
      </c>
      <c r="R117" s="53" t="str">
        <f t="shared" si="21"/>
        <v>N/A</v>
      </c>
      <c r="S117" s="30" t="s">
        <v>45</v>
      </c>
      <c r="T117" s="30" t="s">
        <v>45</v>
      </c>
      <c r="U117" s="30" t="str">
        <f t="shared" si="22"/>
        <v>N/A</v>
      </c>
      <c r="V117" s="30" t="str">
        <f t="shared" si="23"/>
        <v>N/A</v>
      </c>
      <c r="W117" s="53" t="s">
        <v>45</v>
      </c>
      <c r="X117" s="53" t="s">
        <v>45</v>
      </c>
      <c r="Y117" s="53" t="str">
        <f t="shared" si="24"/>
        <v>N/A</v>
      </c>
      <c r="Z117" s="53" t="str">
        <f t="shared" si="25"/>
        <v>N/A</v>
      </c>
      <c r="AA117"/>
    </row>
    <row r="118" spans="1:27" x14ac:dyDescent="0.25">
      <c r="A118" s="3" t="s">
        <v>177</v>
      </c>
      <c r="B118" s="15">
        <f>0.00001*1000</f>
        <v>0.01</v>
      </c>
      <c r="C118" s="30">
        <v>3.1999999999999999E-5</v>
      </c>
      <c r="D118" s="31">
        <v>1E-4</v>
      </c>
      <c r="E118" s="30">
        <f t="shared" si="17"/>
        <v>-6.7999999999999999E-5</v>
      </c>
      <c r="F118" s="32">
        <f t="shared" si="14"/>
        <v>-68</v>
      </c>
      <c r="G118" s="46">
        <v>3.1999999999999999E-5</v>
      </c>
      <c r="H118" s="46">
        <v>1.1E-4</v>
      </c>
      <c r="I118" s="47">
        <f t="shared" si="15"/>
        <v>-7.7999999999999999E-5</v>
      </c>
      <c r="J118" s="46">
        <f t="shared" si="16"/>
        <v>-70.909090909090907</v>
      </c>
      <c r="K118" s="58">
        <v>0.52</v>
      </c>
      <c r="L118" s="30">
        <v>0.52</v>
      </c>
      <c r="M118" s="30">
        <f t="shared" si="18"/>
        <v>0</v>
      </c>
      <c r="N118" s="30">
        <f t="shared" si="19"/>
        <v>0</v>
      </c>
      <c r="O118" s="53">
        <v>3.8E-3</v>
      </c>
      <c r="P118" s="53">
        <v>3.8E-3</v>
      </c>
      <c r="Q118" s="53">
        <f t="shared" si="20"/>
        <v>0</v>
      </c>
      <c r="R118" s="53">
        <f t="shared" si="21"/>
        <v>0</v>
      </c>
      <c r="S118" s="30">
        <v>5.2999999999999999E-2</v>
      </c>
      <c r="T118" s="30">
        <v>5.2999999999999999E-2</v>
      </c>
      <c r="U118" s="30">
        <f t="shared" si="22"/>
        <v>0</v>
      </c>
      <c r="V118" s="30">
        <f t="shared" si="23"/>
        <v>0</v>
      </c>
      <c r="W118" s="53">
        <v>3.5999999999999999E-3</v>
      </c>
      <c r="X118" s="53">
        <v>3.5999999999999999E-3</v>
      </c>
      <c r="Y118" s="53">
        <f t="shared" si="24"/>
        <v>0</v>
      </c>
      <c r="Z118" s="53">
        <f t="shared" si="25"/>
        <v>0</v>
      </c>
      <c r="AA118"/>
    </row>
    <row r="119" spans="1:27" x14ac:dyDescent="0.25">
      <c r="A119" s="3" t="s">
        <v>178</v>
      </c>
      <c r="B119" s="15">
        <f>0.00001*1000</f>
        <v>0.01</v>
      </c>
      <c r="C119" s="30">
        <v>5.9000000000000003E-6</v>
      </c>
      <c r="D119" s="31">
        <v>2.1000000000000001E-4</v>
      </c>
      <c r="E119" s="30">
        <f t="shared" si="17"/>
        <v>-2.041E-4</v>
      </c>
      <c r="F119" s="32">
        <f t="shared" si="14"/>
        <v>-97.190476190476176</v>
      </c>
      <c r="G119" s="46">
        <v>5.9000000000000003E-6</v>
      </c>
      <c r="H119" s="46">
        <v>2.1000000000000001E-4</v>
      </c>
      <c r="I119" s="47">
        <f t="shared" si="15"/>
        <v>-2.041E-4</v>
      </c>
      <c r="J119" s="46">
        <f t="shared" si="16"/>
        <v>-97.190476190476176</v>
      </c>
      <c r="K119" s="58">
        <v>0.52</v>
      </c>
      <c r="L119" s="30">
        <v>0.52</v>
      </c>
      <c r="M119" s="30">
        <f t="shared" si="18"/>
        <v>0</v>
      </c>
      <c r="N119" s="30">
        <f t="shared" si="19"/>
        <v>0</v>
      </c>
      <c r="O119" s="53">
        <v>3.8E-3</v>
      </c>
      <c r="P119" s="53">
        <v>3.8E-3</v>
      </c>
      <c r="Q119" s="53">
        <f t="shared" si="20"/>
        <v>0</v>
      </c>
      <c r="R119" s="53">
        <f t="shared" si="21"/>
        <v>0</v>
      </c>
      <c r="S119" s="30">
        <v>5.2999999999999999E-2</v>
      </c>
      <c r="T119" s="30">
        <v>5.2999999999999999E-2</v>
      </c>
      <c r="U119" s="30">
        <f t="shared" si="22"/>
        <v>0</v>
      </c>
      <c r="V119" s="30">
        <f t="shared" si="23"/>
        <v>0</v>
      </c>
      <c r="W119" s="53">
        <v>3.5999999999999999E-3</v>
      </c>
      <c r="X119" s="53">
        <v>3.5999999999999999E-3</v>
      </c>
      <c r="Y119" s="53">
        <f t="shared" si="24"/>
        <v>0</v>
      </c>
      <c r="Z119" s="53">
        <f t="shared" si="25"/>
        <v>0</v>
      </c>
      <c r="AA119"/>
    </row>
    <row r="120" spans="1:27" x14ac:dyDescent="0.25">
      <c r="A120" s="3" t="s">
        <v>179</v>
      </c>
      <c r="B120" s="15" t="s">
        <v>51</v>
      </c>
      <c r="C120" s="30">
        <v>7.8999999999999996E-5</v>
      </c>
      <c r="D120" s="31">
        <v>7.5000000000000002E-4</v>
      </c>
      <c r="E120" s="30">
        <f t="shared" si="17"/>
        <v>-6.7100000000000005E-4</v>
      </c>
      <c r="F120" s="32">
        <f t="shared" si="14"/>
        <v>-89.466666666666669</v>
      </c>
      <c r="G120" s="46">
        <v>7.8999999999999996E-5</v>
      </c>
      <c r="H120" s="46">
        <v>7.6999999999999996E-4</v>
      </c>
      <c r="I120" s="47">
        <f t="shared" si="15"/>
        <v>-6.9099999999999999E-4</v>
      </c>
      <c r="J120" s="46">
        <f t="shared" si="16"/>
        <v>-89.740259740259745</v>
      </c>
      <c r="K120" s="58" t="s">
        <v>45</v>
      </c>
      <c r="L120" s="30" t="s">
        <v>45</v>
      </c>
      <c r="M120" s="30" t="str">
        <f t="shared" si="18"/>
        <v>N/A</v>
      </c>
      <c r="N120" s="30" t="str">
        <f t="shared" si="19"/>
        <v>N/A</v>
      </c>
      <c r="O120" s="53" t="s">
        <v>45</v>
      </c>
      <c r="P120" s="53" t="s">
        <v>45</v>
      </c>
      <c r="Q120" s="53" t="str">
        <f t="shared" si="20"/>
        <v>N/A</v>
      </c>
      <c r="R120" s="53" t="str">
        <f t="shared" si="21"/>
        <v>N/A</v>
      </c>
      <c r="S120" s="30" t="s">
        <v>45</v>
      </c>
      <c r="T120" s="30" t="s">
        <v>45</v>
      </c>
      <c r="U120" s="30" t="str">
        <f t="shared" si="22"/>
        <v>N/A</v>
      </c>
      <c r="V120" s="30" t="str">
        <f t="shared" si="23"/>
        <v>N/A</v>
      </c>
      <c r="W120" s="53" t="s">
        <v>45</v>
      </c>
      <c r="X120" s="53" t="s">
        <v>45</v>
      </c>
      <c r="Y120" s="53" t="str">
        <f t="shared" si="24"/>
        <v>N/A</v>
      </c>
      <c r="Z120" s="53" t="str">
        <f t="shared" si="25"/>
        <v>N/A</v>
      </c>
      <c r="AA120"/>
    </row>
    <row r="121" spans="1:27" x14ac:dyDescent="0.25">
      <c r="A121" s="3" t="s">
        <v>180</v>
      </c>
      <c r="B121" s="15" t="s">
        <v>51</v>
      </c>
      <c r="C121" s="30">
        <v>0.01</v>
      </c>
      <c r="D121" s="31">
        <v>0.44</v>
      </c>
      <c r="E121" s="30">
        <f t="shared" si="17"/>
        <v>-0.43</v>
      </c>
      <c r="F121" s="32">
        <f t="shared" si="14"/>
        <v>-97.727272727272734</v>
      </c>
      <c r="G121" s="46">
        <v>0.01</v>
      </c>
      <c r="H121" s="46">
        <v>50</v>
      </c>
      <c r="I121" s="47">
        <f t="shared" si="15"/>
        <v>-49.99</v>
      </c>
      <c r="J121" s="46">
        <f t="shared" si="16"/>
        <v>-99.98</v>
      </c>
      <c r="K121" s="58" t="s">
        <v>45</v>
      </c>
      <c r="L121" s="30" t="s">
        <v>45</v>
      </c>
      <c r="M121" s="30" t="str">
        <f t="shared" si="18"/>
        <v>N/A</v>
      </c>
      <c r="N121" s="30" t="str">
        <f t="shared" si="19"/>
        <v>N/A</v>
      </c>
      <c r="O121" s="53" t="s">
        <v>45</v>
      </c>
      <c r="P121" s="53" t="s">
        <v>45</v>
      </c>
      <c r="Q121" s="53" t="str">
        <f t="shared" si="20"/>
        <v>N/A</v>
      </c>
      <c r="R121" s="53" t="str">
        <f t="shared" si="21"/>
        <v>N/A</v>
      </c>
      <c r="S121" s="30" t="s">
        <v>45</v>
      </c>
      <c r="T121" s="30" t="s">
        <v>45</v>
      </c>
      <c r="U121" s="30" t="str">
        <f t="shared" si="22"/>
        <v>N/A</v>
      </c>
      <c r="V121" s="30" t="str">
        <f t="shared" si="23"/>
        <v>N/A</v>
      </c>
      <c r="W121" s="53" t="s">
        <v>45</v>
      </c>
      <c r="X121" s="53" t="s">
        <v>45</v>
      </c>
      <c r="Y121" s="53" t="str">
        <f t="shared" si="24"/>
        <v>N/A</v>
      </c>
      <c r="Z121" s="53" t="str">
        <f t="shared" si="25"/>
        <v>N/A</v>
      </c>
      <c r="AA121"/>
    </row>
    <row r="122" spans="1:27" x14ac:dyDescent="0.25">
      <c r="A122" s="3" t="s">
        <v>181</v>
      </c>
      <c r="B122" s="15" t="s">
        <v>51</v>
      </c>
      <c r="C122" s="30">
        <v>6.6E-3</v>
      </c>
      <c r="D122" s="31" t="s">
        <v>45</v>
      </c>
      <c r="E122" s="30" t="str">
        <f t="shared" si="17"/>
        <v>N/A</v>
      </c>
      <c r="F122" s="32" t="str">
        <f t="shared" si="14"/>
        <v>N/A</v>
      </c>
      <c r="G122" s="46">
        <v>0.01</v>
      </c>
      <c r="H122" s="46" t="s">
        <v>45</v>
      </c>
      <c r="I122" s="47" t="str">
        <f t="shared" si="15"/>
        <v>N/A</v>
      </c>
      <c r="J122" s="46" t="str">
        <f t="shared" si="16"/>
        <v>N/A</v>
      </c>
      <c r="K122" s="58" t="s">
        <v>45</v>
      </c>
      <c r="L122" s="30" t="s">
        <v>45</v>
      </c>
      <c r="M122" s="30" t="str">
        <f t="shared" si="18"/>
        <v>N/A</v>
      </c>
      <c r="N122" s="30" t="str">
        <f t="shared" si="19"/>
        <v>N/A</v>
      </c>
      <c r="O122" s="53" t="s">
        <v>45</v>
      </c>
      <c r="P122" s="53" t="s">
        <v>45</v>
      </c>
      <c r="Q122" s="53" t="str">
        <f t="shared" si="20"/>
        <v>N/A</v>
      </c>
      <c r="R122" s="53" t="str">
        <f t="shared" si="21"/>
        <v>N/A</v>
      </c>
      <c r="S122" s="30" t="s">
        <v>45</v>
      </c>
      <c r="T122" s="30" t="s">
        <v>45</v>
      </c>
      <c r="U122" s="30" t="str">
        <f t="shared" si="22"/>
        <v>N/A</v>
      </c>
      <c r="V122" s="30" t="str">
        <f t="shared" si="23"/>
        <v>N/A</v>
      </c>
      <c r="W122" s="53" t="s">
        <v>45</v>
      </c>
      <c r="X122" s="53" t="s">
        <v>45</v>
      </c>
      <c r="Y122" s="53" t="str">
        <f t="shared" si="24"/>
        <v>N/A</v>
      </c>
      <c r="Z122" s="53" t="str">
        <f t="shared" si="25"/>
        <v>N/A</v>
      </c>
      <c r="AA122"/>
    </row>
    <row r="123" spans="1:27" x14ac:dyDescent="0.25">
      <c r="A123" s="3" t="s">
        <v>182</v>
      </c>
      <c r="B123" s="15">
        <f>0.001*1000</f>
        <v>1</v>
      </c>
      <c r="C123" s="30">
        <v>4</v>
      </c>
      <c r="D123" s="31">
        <v>240</v>
      </c>
      <c r="E123" s="30">
        <f t="shared" si="17"/>
        <v>-236</v>
      </c>
      <c r="F123" s="32">
        <f t="shared" si="14"/>
        <v>-98.333333333333329</v>
      </c>
      <c r="G123" s="46">
        <v>4</v>
      </c>
      <c r="H123" s="46">
        <v>17000</v>
      </c>
      <c r="I123" s="47">
        <f t="shared" si="15"/>
        <v>-16996</v>
      </c>
      <c r="J123" s="46">
        <f t="shared" si="16"/>
        <v>-99.976470588235287</v>
      </c>
      <c r="K123" s="58" t="s">
        <v>45</v>
      </c>
      <c r="L123" s="30" t="s">
        <v>45</v>
      </c>
      <c r="M123" s="30" t="str">
        <f t="shared" si="18"/>
        <v>N/A</v>
      </c>
      <c r="N123" s="30" t="str">
        <f t="shared" si="19"/>
        <v>N/A</v>
      </c>
      <c r="O123" s="53" t="s">
        <v>45</v>
      </c>
      <c r="P123" s="53" t="s">
        <v>45</v>
      </c>
      <c r="Q123" s="53" t="str">
        <f t="shared" si="20"/>
        <v>N/A</v>
      </c>
      <c r="R123" s="53" t="str">
        <f t="shared" si="21"/>
        <v>N/A</v>
      </c>
      <c r="S123" s="30" t="s">
        <v>45</v>
      </c>
      <c r="T123" s="30" t="s">
        <v>45</v>
      </c>
      <c r="U123" s="30" t="str">
        <f t="shared" si="22"/>
        <v>N/A</v>
      </c>
      <c r="V123" s="30" t="str">
        <f t="shared" si="23"/>
        <v>N/A</v>
      </c>
      <c r="W123" s="53" t="s">
        <v>45</v>
      </c>
      <c r="X123" s="53" t="s">
        <v>45</v>
      </c>
      <c r="Y123" s="53" t="str">
        <f t="shared" si="24"/>
        <v>N/A</v>
      </c>
      <c r="Z123" s="53" t="str">
        <f t="shared" si="25"/>
        <v>N/A</v>
      </c>
      <c r="AA123"/>
    </row>
    <row r="124" spans="1:27" x14ac:dyDescent="0.25">
      <c r="A124" s="3" t="s">
        <v>183</v>
      </c>
      <c r="B124" s="15" t="s">
        <v>51</v>
      </c>
      <c r="C124" s="30">
        <v>0.1</v>
      </c>
      <c r="D124" s="31">
        <v>1.9</v>
      </c>
      <c r="E124" s="30">
        <f t="shared" si="17"/>
        <v>-1.7999999999999998</v>
      </c>
      <c r="F124" s="32">
        <f t="shared" si="14"/>
        <v>-94.73684210526315</v>
      </c>
      <c r="G124" s="46">
        <v>0.1</v>
      </c>
      <c r="H124" s="46">
        <v>8.9</v>
      </c>
      <c r="I124" s="47">
        <f t="shared" si="15"/>
        <v>-8.8000000000000007</v>
      </c>
      <c r="J124" s="46">
        <f t="shared" si="16"/>
        <v>-98.876404494382029</v>
      </c>
      <c r="K124" s="58" t="s">
        <v>45</v>
      </c>
      <c r="L124" s="30" t="s">
        <v>45</v>
      </c>
      <c r="M124" s="30" t="str">
        <f t="shared" si="18"/>
        <v>N/A</v>
      </c>
      <c r="N124" s="30" t="str">
        <f t="shared" si="19"/>
        <v>N/A</v>
      </c>
      <c r="O124" s="53" t="s">
        <v>45</v>
      </c>
      <c r="P124" s="53" t="s">
        <v>45</v>
      </c>
      <c r="Q124" s="53" t="str">
        <f t="shared" si="20"/>
        <v>N/A</v>
      </c>
      <c r="R124" s="53" t="str">
        <f t="shared" si="21"/>
        <v>N/A</v>
      </c>
      <c r="S124" s="30" t="s">
        <v>45</v>
      </c>
      <c r="T124" s="30" t="s">
        <v>45</v>
      </c>
      <c r="U124" s="30" t="str">
        <f t="shared" si="22"/>
        <v>N/A</v>
      </c>
      <c r="V124" s="30" t="str">
        <f t="shared" si="23"/>
        <v>N/A</v>
      </c>
      <c r="W124" s="53" t="s">
        <v>45</v>
      </c>
      <c r="X124" s="53" t="s">
        <v>45</v>
      </c>
      <c r="Y124" s="53" t="str">
        <f t="shared" si="24"/>
        <v>N/A</v>
      </c>
      <c r="Z124" s="53" t="str">
        <f t="shared" si="25"/>
        <v>N/A</v>
      </c>
      <c r="AA124"/>
    </row>
    <row r="125" spans="1:27" x14ac:dyDescent="0.25">
      <c r="A125" s="3" t="s">
        <v>184</v>
      </c>
      <c r="B125" s="15" t="s">
        <v>51</v>
      </c>
      <c r="C125" s="30">
        <v>1.1999999999999999E-3</v>
      </c>
      <c r="D125" s="31">
        <v>4.4000000000000003E-3</v>
      </c>
      <c r="E125" s="30">
        <f t="shared" si="17"/>
        <v>-3.2000000000000006E-3</v>
      </c>
      <c r="F125" s="32">
        <f t="shared" si="14"/>
        <v>-72.727272727272734</v>
      </c>
      <c r="G125" s="46">
        <v>1.2999999999999999E-3</v>
      </c>
      <c r="H125" s="46">
        <v>4.9000000000000002E-2</v>
      </c>
      <c r="I125" s="47">
        <f t="shared" si="15"/>
        <v>-4.7699999999999999E-2</v>
      </c>
      <c r="J125" s="46">
        <f t="shared" si="16"/>
        <v>-97.346938775510196</v>
      </c>
      <c r="K125" s="58" t="s">
        <v>45</v>
      </c>
      <c r="L125" s="30" t="s">
        <v>45</v>
      </c>
      <c r="M125" s="30" t="str">
        <f t="shared" si="18"/>
        <v>N/A</v>
      </c>
      <c r="N125" s="30" t="str">
        <f t="shared" si="19"/>
        <v>N/A</v>
      </c>
      <c r="O125" s="53" t="s">
        <v>45</v>
      </c>
      <c r="P125" s="53" t="s">
        <v>45</v>
      </c>
      <c r="Q125" s="53" t="str">
        <f t="shared" si="20"/>
        <v>N/A</v>
      </c>
      <c r="R125" s="53" t="str">
        <f t="shared" si="21"/>
        <v>N/A</v>
      </c>
      <c r="S125" s="30" t="s">
        <v>45</v>
      </c>
      <c r="T125" s="30" t="s">
        <v>45</v>
      </c>
      <c r="U125" s="30" t="str">
        <f t="shared" si="22"/>
        <v>N/A</v>
      </c>
      <c r="V125" s="30" t="str">
        <f t="shared" si="23"/>
        <v>N/A</v>
      </c>
      <c r="W125" s="53" t="s">
        <v>45</v>
      </c>
      <c r="X125" s="53" t="s">
        <v>45</v>
      </c>
      <c r="Y125" s="53" t="str">
        <f t="shared" si="24"/>
        <v>N/A</v>
      </c>
      <c r="Z125" s="53" t="str">
        <f t="shared" si="25"/>
        <v>N/A</v>
      </c>
      <c r="AA125"/>
    </row>
    <row r="126" spans="1:27" x14ac:dyDescent="0.25">
      <c r="A126" s="3" t="s">
        <v>185</v>
      </c>
      <c r="B126" s="15" t="s">
        <v>186</v>
      </c>
      <c r="C126" s="30" t="s">
        <v>45</v>
      </c>
      <c r="D126" s="31" t="s">
        <v>45</v>
      </c>
      <c r="E126" s="30" t="str">
        <f t="shared" si="17"/>
        <v>N/A</v>
      </c>
      <c r="F126" s="32" t="str">
        <f t="shared" si="14"/>
        <v>N/A</v>
      </c>
      <c r="G126" s="46" t="s">
        <v>45</v>
      </c>
      <c r="H126" s="46" t="s">
        <v>45</v>
      </c>
      <c r="I126" s="47" t="str">
        <f t="shared" si="15"/>
        <v>N/A</v>
      </c>
      <c r="J126" s="46" t="str">
        <f t="shared" si="16"/>
        <v>N/A</v>
      </c>
      <c r="K126" s="58" t="s">
        <v>45</v>
      </c>
      <c r="L126" s="30" t="s">
        <v>45</v>
      </c>
      <c r="M126" s="30" t="str">
        <f t="shared" si="18"/>
        <v>N/A</v>
      </c>
      <c r="N126" s="30" t="str">
        <f t="shared" si="19"/>
        <v>N/A</v>
      </c>
      <c r="O126" s="53">
        <v>1000</v>
      </c>
      <c r="P126" s="53" t="s">
        <v>45</v>
      </c>
      <c r="Q126" s="53" t="str">
        <f t="shared" si="20"/>
        <v>N/A</v>
      </c>
      <c r="R126" s="53" t="str">
        <f t="shared" si="21"/>
        <v>N/A</v>
      </c>
      <c r="S126" s="30" t="s">
        <v>45</v>
      </c>
      <c r="T126" s="30" t="s">
        <v>45</v>
      </c>
      <c r="U126" s="30" t="str">
        <f t="shared" si="22"/>
        <v>N/A</v>
      </c>
      <c r="V126" s="30" t="str">
        <f t="shared" si="23"/>
        <v>N/A</v>
      </c>
      <c r="W126" s="53" t="s">
        <v>45</v>
      </c>
      <c r="X126" s="53" t="s">
        <v>45</v>
      </c>
      <c r="Y126" s="53" t="str">
        <f t="shared" si="24"/>
        <v>N/A</v>
      </c>
      <c r="Z126" s="53" t="str">
        <f t="shared" si="25"/>
        <v>N/A</v>
      </c>
      <c r="AA126"/>
    </row>
    <row r="127" spans="1:27" x14ac:dyDescent="0.25">
      <c r="A127" s="3" t="s">
        <v>187</v>
      </c>
      <c r="B127" s="15" t="s">
        <v>51</v>
      </c>
      <c r="C127" s="30">
        <v>34</v>
      </c>
      <c r="D127" s="31">
        <v>8.4</v>
      </c>
      <c r="E127" s="30">
        <f t="shared" si="17"/>
        <v>25.6</v>
      </c>
      <c r="F127" s="32">
        <f t="shared" si="14"/>
        <v>304.76190476190476</v>
      </c>
      <c r="G127" s="46">
        <v>1800</v>
      </c>
      <c r="H127" s="46">
        <v>600</v>
      </c>
      <c r="I127" s="47">
        <f t="shared" si="15"/>
        <v>1200</v>
      </c>
      <c r="J127" s="46">
        <f t="shared" si="16"/>
        <v>200</v>
      </c>
      <c r="K127" s="58" t="s">
        <v>45</v>
      </c>
      <c r="L127" s="30" t="s">
        <v>45</v>
      </c>
      <c r="M127" s="30" t="str">
        <f t="shared" si="18"/>
        <v>N/A</v>
      </c>
      <c r="N127" s="30" t="str">
        <f t="shared" si="19"/>
        <v>N/A</v>
      </c>
      <c r="O127" s="53" t="s">
        <v>45</v>
      </c>
      <c r="P127" s="53" t="s">
        <v>45</v>
      </c>
      <c r="Q127" s="53" t="str">
        <f t="shared" si="20"/>
        <v>N/A</v>
      </c>
      <c r="R127" s="53" t="str">
        <f t="shared" si="21"/>
        <v>N/A</v>
      </c>
      <c r="S127" s="30" t="s">
        <v>45</v>
      </c>
      <c r="T127" s="30" t="s">
        <v>45</v>
      </c>
      <c r="U127" s="30" t="str">
        <f t="shared" si="22"/>
        <v>N/A</v>
      </c>
      <c r="V127" s="30" t="str">
        <f t="shared" si="23"/>
        <v>N/A</v>
      </c>
      <c r="W127" s="53" t="s">
        <v>45</v>
      </c>
      <c r="X127" s="53" t="s">
        <v>45</v>
      </c>
      <c r="Y127" s="53" t="str">
        <f t="shared" si="24"/>
        <v>N/A</v>
      </c>
      <c r="Z127" s="53" t="str">
        <f t="shared" si="25"/>
        <v>N/A</v>
      </c>
      <c r="AA127"/>
    </row>
    <row r="128" spans="1:27" x14ac:dyDescent="0.25">
      <c r="A128" s="3" t="s">
        <v>188</v>
      </c>
      <c r="B128" s="15" t="s">
        <v>189</v>
      </c>
      <c r="C128" s="30" t="s">
        <v>45</v>
      </c>
      <c r="D128" s="31" t="s">
        <v>45</v>
      </c>
      <c r="E128" s="30" t="str">
        <f t="shared" si="17"/>
        <v>N/A</v>
      </c>
      <c r="F128" s="32" t="str">
        <f t="shared" si="14"/>
        <v>N/A</v>
      </c>
      <c r="G128" s="46" t="s">
        <v>45</v>
      </c>
      <c r="H128" s="46" t="s">
        <v>45</v>
      </c>
      <c r="I128" s="47" t="str">
        <f t="shared" si="15"/>
        <v>N/A</v>
      </c>
      <c r="J128" s="46" t="str">
        <f t="shared" si="16"/>
        <v>N/A</v>
      </c>
      <c r="K128" s="58">
        <v>65</v>
      </c>
      <c r="L128" s="30">
        <v>65</v>
      </c>
      <c r="M128" s="30">
        <f t="shared" si="18"/>
        <v>0</v>
      </c>
      <c r="N128" s="30">
        <f t="shared" si="19"/>
        <v>0</v>
      </c>
      <c r="O128" s="53">
        <v>2.5</v>
      </c>
      <c r="P128" s="53">
        <v>2.5</v>
      </c>
      <c r="Q128" s="53">
        <f t="shared" si="20"/>
        <v>0</v>
      </c>
      <c r="R128" s="53">
        <f t="shared" si="21"/>
        <v>0</v>
      </c>
      <c r="S128" s="30">
        <v>210</v>
      </c>
      <c r="T128" s="30">
        <v>210</v>
      </c>
      <c r="U128" s="30">
        <f t="shared" si="22"/>
        <v>0</v>
      </c>
      <c r="V128" s="30">
        <f t="shared" si="23"/>
        <v>0</v>
      </c>
      <c r="W128" s="53">
        <v>8.1</v>
      </c>
      <c r="X128" s="53">
        <v>8.1</v>
      </c>
      <c r="Y128" s="53">
        <f t="shared" si="24"/>
        <v>0</v>
      </c>
      <c r="Z128" s="53">
        <f t="shared" si="25"/>
        <v>0</v>
      </c>
      <c r="AA128"/>
    </row>
    <row r="129" spans="1:27" x14ac:dyDescent="0.25">
      <c r="A129" s="3" t="s">
        <v>190</v>
      </c>
      <c r="B129" s="15" t="s">
        <v>51</v>
      </c>
      <c r="C129" s="30" t="s">
        <v>45</v>
      </c>
      <c r="D129" s="31" t="s">
        <v>45</v>
      </c>
      <c r="E129" s="30" t="str">
        <f t="shared" si="17"/>
        <v>N/A</v>
      </c>
      <c r="F129" s="32" t="str">
        <f t="shared" si="14"/>
        <v>N/A</v>
      </c>
      <c r="G129" s="46" t="s">
        <v>45</v>
      </c>
      <c r="H129" s="46" t="s">
        <v>45</v>
      </c>
      <c r="I129" s="47" t="str">
        <f t="shared" si="15"/>
        <v>N/A</v>
      </c>
      <c r="J129" s="46" t="str">
        <f t="shared" si="16"/>
        <v>N/A</v>
      </c>
      <c r="K129" s="58" t="s">
        <v>45</v>
      </c>
      <c r="L129" s="30">
        <v>0.1</v>
      </c>
      <c r="M129" s="30" t="str">
        <f t="shared" si="18"/>
        <v>N/A</v>
      </c>
      <c r="N129" s="30" t="str">
        <f t="shared" si="19"/>
        <v>N/A</v>
      </c>
      <c r="O129" s="53">
        <v>0.1</v>
      </c>
      <c r="P129" s="53" t="s">
        <v>45</v>
      </c>
      <c r="Q129" s="53" t="str">
        <f t="shared" si="20"/>
        <v>N/A</v>
      </c>
      <c r="R129" s="53" t="str">
        <f t="shared" si="21"/>
        <v>N/A</v>
      </c>
      <c r="S129" s="30" t="s">
        <v>45</v>
      </c>
      <c r="T129" s="30" t="s">
        <v>45</v>
      </c>
      <c r="U129" s="30" t="str">
        <f t="shared" si="22"/>
        <v>N/A</v>
      </c>
      <c r="V129" s="30" t="str">
        <f t="shared" si="23"/>
        <v>N/A</v>
      </c>
      <c r="W129" s="53">
        <v>0.1</v>
      </c>
      <c r="X129" s="53" t="s">
        <v>45</v>
      </c>
      <c r="Y129" s="53" t="str">
        <f t="shared" si="24"/>
        <v>N/A</v>
      </c>
      <c r="Z129" s="53" t="str">
        <f t="shared" si="25"/>
        <v>N/A</v>
      </c>
      <c r="AA129"/>
    </row>
    <row r="130" spans="1:27" x14ac:dyDescent="0.25">
      <c r="A130" s="3" t="s">
        <v>191</v>
      </c>
      <c r="B130" s="15" t="s">
        <v>192</v>
      </c>
      <c r="C130" s="30">
        <v>50</v>
      </c>
      <c r="D130" s="31" t="s">
        <v>45</v>
      </c>
      <c r="E130" s="30" t="str">
        <f t="shared" si="17"/>
        <v>N/A</v>
      </c>
      <c r="F130" s="32" t="str">
        <f t="shared" ref="F130:F184" si="26">IFERROR((E130/D130)*(100),"N/A")</f>
        <v>N/A</v>
      </c>
      <c r="G130" s="46">
        <v>100</v>
      </c>
      <c r="H130" s="46" t="s">
        <v>45</v>
      </c>
      <c r="I130" s="47" t="str">
        <f t="shared" ref="I130:I184" si="27">IFERROR((G130-H130),"N/A")</f>
        <v>N/A</v>
      </c>
      <c r="J130" s="46" t="str">
        <f t="shared" ref="J130:J184" si="28">IFERROR((I130/H130)*(100),"N/A")</f>
        <v>N/A</v>
      </c>
      <c r="K130" s="58" t="s">
        <v>45</v>
      </c>
      <c r="L130" s="30" t="s">
        <v>45</v>
      </c>
      <c r="M130" s="30" t="str">
        <f t="shared" si="18"/>
        <v>N/A</v>
      </c>
      <c r="N130" s="30" t="str">
        <f t="shared" si="19"/>
        <v>N/A</v>
      </c>
      <c r="O130" s="53" t="s">
        <v>45</v>
      </c>
      <c r="P130" s="53" t="s">
        <v>45</v>
      </c>
      <c r="Q130" s="53" t="str">
        <f t="shared" si="20"/>
        <v>N/A</v>
      </c>
      <c r="R130" s="53" t="str">
        <f t="shared" si="21"/>
        <v>N/A</v>
      </c>
      <c r="S130" s="30" t="s">
        <v>45</v>
      </c>
      <c r="T130" s="30" t="s">
        <v>45</v>
      </c>
      <c r="U130" s="30" t="str">
        <f t="shared" si="22"/>
        <v>N/A</v>
      </c>
      <c r="V130" s="30" t="str">
        <f t="shared" si="23"/>
        <v>N/A</v>
      </c>
      <c r="W130" s="53" t="s">
        <v>45</v>
      </c>
      <c r="X130" s="53" t="s">
        <v>45</v>
      </c>
      <c r="Y130" s="53" t="str">
        <f t="shared" si="24"/>
        <v>N/A</v>
      </c>
      <c r="Z130" s="53" t="str">
        <f t="shared" si="25"/>
        <v>N/A</v>
      </c>
      <c r="AA130"/>
    </row>
    <row r="131" spans="1:27" x14ac:dyDescent="0.25">
      <c r="A131" s="3" t="s">
        <v>193</v>
      </c>
      <c r="B131" s="15" t="s">
        <v>194</v>
      </c>
      <c r="C131" s="30" t="s">
        <v>45</v>
      </c>
      <c r="D131" s="31">
        <v>0.05</v>
      </c>
      <c r="E131" s="30" t="str">
        <f t="shared" ref="E131:E184" si="29">IFERROR((C131-D131),"N/A")</f>
        <v>N/A</v>
      </c>
      <c r="F131" s="32" t="str">
        <f t="shared" si="26"/>
        <v>N/A</v>
      </c>
      <c r="G131" s="46" t="s">
        <v>45</v>
      </c>
      <c r="H131" s="46">
        <v>5.0999999999999997E-2</v>
      </c>
      <c r="I131" s="47" t="str">
        <f t="shared" si="27"/>
        <v>N/A</v>
      </c>
      <c r="J131" s="46" t="str">
        <f t="shared" si="28"/>
        <v>N/A</v>
      </c>
      <c r="K131" s="58">
        <v>1.4</v>
      </c>
      <c r="L131" s="30" t="s">
        <v>45</v>
      </c>
      <c r="M131" s="30" t="str">
        <f t="shared" ref="M131:M184" si="30">IFERROR((K131-L131),"N/A")</f>
        <v>N/A</v>
      </c>
      <c r="N131" s="30" t="str">
        <f t="shared" ref="N131:N184" si="31">IFERROR((M131/L131)*100,"N/A")</f>
        <v>N/A</v>
      </c>
      <c r="O131" s="53">
        <v>0.77</v>
      </c>
      <c r="P131" s="53" t="s">
        <v>45</v>
      </c>
      <c r="Q131" s="53" t="str">
        <f t="shared" ref="Q131:Q184" si="32">IFERROR((O131-P131),"N/A")</f>
        <v>N/A</v>
      </c>
      <c r="R131" s="53" t="str">
        <f t="shared" ref="R131:R184" si="33">IFERROR((Q131/P131)*100,"N/A")</f>
        <v>N/A</v>
      </c>
      <c r="S131" s="30">
        <v>1.8</v>
      </c>
      <c r="T131" s="30" t="s">
        <v>45</v>
      </c>
      <c r="U131" s="30" t="str">
        <f t="shared" ref="U131:U184" si="34">IFERROR((S131-T131),"N/A")</f>
        <v>N/A</v>
      </c>
      <c r="V131" s="30" t="str">
        <f t="shared" ref="V131:V184" si="35">IFERROR((U131/T131)*100,"N/A")</f>
        <v>N/A</v>
      </c>
      <c r="W131" s="53">
        <v>0.94</v>
      </c>
      <c r="X131" s="53" t="s">
        <v>45</v>
      </c>
      <c r="Y131" s="53" t="str">
        <f t="shared" ref="Y131:Y184" si="36">IFERROR(W131-X131,"N/A")</f>
        <v>N/A</v>
      </c>
      <c r="Z131" s="53" t="str">
        <f t="shared" ref="Z131:Z184" si="37">IFERROR((Y131/X131)*100,"N/A")</f>
        <v>N/A</v>
      </c>
      <c r="AA131"/>
    </row>
    <row r="132" spans="1:27" x14ac:dyDescent="0.25">
      <c r="A132" s="3" t="s">
        <v>195</v>
      </c>
      <c r="B132" s="15">
        <f>0.03*1000</f>
        <v>30</v>
      </c>
      <c r="C132" s="30">
        <v>0.02</v>
      </c>
      <c r="D132" s="31" t="s">
        <v>45</v>
      </c>
      <c r="E132" s="30" t="str">
        <f t="shared" si="29"/>
        <v>N/A</v>
      </c>
      <c r="F132" s="32" t="str">
        <f t="shared" si="26"/>
        <v>N/A</v>
      </c>
      <c r="G132" s="46">
        <v>0.02</v>
      </c>
      <c r="H132" s="46" t="s">
        <v>45</v>
      </c>
      <c r="I132" s="47" t="str">
        <f t="shared" si="27"/>
        <v>N/A</v>
      </c>
      <c r="J132" s="46" t="str">
        <f t="shared" si="28"/>
        <v>N/A</v>
      </c>
      <c r="K132" s="58" t="s">
        <v>45</v>
      </c>
      <c r="L132" s="30" t="s">
        <v>45</v>
      </c>
      <c r="M132" s="30" t="str">
        <f t="shared" si="30"/>
        <v>N/A</v>
      </c>
      <c r="N132" s="30" t="str">
        <f t="shared" si="31"/>
        <v>N/A</v>
      </c>
      <c r="O132" s="53">
        <v>0.03</v>
      </c>
      <c r="P132" s="53" t="s">
        <v>45</v>
      </c>
      <c r="Q132" s="53" t="str">
        <f t="shared" si="32"/>
        <v>N/A</v>
      </c>
      <c r="R132" s="53" t="str">
        <f t="shared" si="33"/>
        <v>N/A</v>
      </c>
      <c r="S132" s="30" t="s">
        <v>45</v>
      </c>
      <c r="T132" s="30" t="s">
        <v>45</v>
      </c>
      <c r="U132" s="30" t="str">
        <f t="shared" si="34"/>
        <v>N/A</v>
      </c>
      <c r="V132" s="30" t="str">
        <f t="shared" si="35"/>
        <v>N/A</v>
      </c>
      <c r="W132" s="53">
        <v>0.03</v>
      </c>
      <c r="X132" s="53" t="s">
        <v>45</v>
      </c>
      <c r="Y132" s="53" t="str">
        <f t="shared" si="36"/>
        <v>N/A</v>
      </c>
      <c r="Z132" s="53" t="str">
        <f t="shared" si="37"/>
        <v>N/A</v>
      </c>
      <c r="AA132"/>
    </row>
    <row r="133" spans="1:27" x14ac:dyDescent="0.25">
      <c r="A133" s="3" t="s">
        <v>196</v>
      </c>
      <c r="B133" s="15" t="s">
        <v>51</v>
      </c>
      <c r="C133" s="30">
        <v>100</v>
      </c>
      <c r="D133" s="31">
        <v>48</v>
      </c>
      <c r="E133" s="30">
        <f t="shared" si="29"/>
        <v>52</v>
      </c>
      <c r="F133" s="32">
        <f t="shared" si="26"/>
        <v>108.33333333333333</v>
      </c>
      <c r="G133" s="50">
        <v>10000</v>
      </c>
      <c r="H133" s="46">
        <v>4000</v>
      </c>
      <c r="I133" s="47">
        <f t="shared" si="27"/>
        <v>6000</v>
      </c>
      <c r="J133" s="46">
        <f t="shared" si="28"/>
        <v>150</v>
      </c>
      <c r="K133" s="58" t="s">
        <v>45</v>
      </c>
      <c r="L133" s="30" t="s">
        <v>45</v>
      </c>
      <c r="M133" s="30" t="str">
        <f t="shared" si="30"/>
        <v>N/A</v>
      </c>
      <c r="N133" s="30" t="str">
        <f t="shared" si="31"/>
        <v>N/A</v>
      </c>
      <c r="O133" s="53" t="s">
        <v>45</v>
      </c>
      <c r="P133" s="53" t="s">
        <v>45</v>
      </c>
      <c r="Q133" s="53" t="str">
        <f t="shared" si="32"/>
        <v>N/A</v>
      </c>
      <c r="R133" s="53" t="str">
        <f t="shared" si="33"/>
        <v>N/A</v>
      </c>
      <c r="S133" s="30" t="s">
        <v>45</v>
      </c>
      <c r="T133" s="30" t="s">
        <v>45</v>
      </c>
      <c r="U133" s="30" t="str">
        <f t="shared" si="34"/>
        <v>N/A</v>
      </c>
      <c r="V133" s="30" t="str">
        <f t="shared" si="35"/>
        <v>N/A</v>
      </c>
      <c r="W133" s="53" t="s">
        <v>45</v>
      </c>
      <c r="X133" s="53" t="s">
        <v>45</v>
      </c>
      <c r="Y133" s="53" t="str">
        <f t="shared" si="36"/>
        <v>N/A</v>
      </c>
      <c r="Z133" s="53" t="str">
        <f t="shared" si="37"/>
        <v>N/A</v>
      </c>
      <c r="AA133"/>
    </row>
    <row r="134" spans="1:27" x14ac:dyDescent="0.25">
      <c r="A134" s="3" t="s">
        <v>197</v>
      </c>
      <c r="B134" s="15" t="s">
        <v>51</v>
      </c>
      <c r="C134" s="30" t="s">
        <v>45</v>
      </c>
      <c r="D134" s="31" t="s">
        <v>45</v>
      </c>
      <c r="E134" s="30" t="str">
        <f t="shared" si="29"/>
        <v>N/A</v>
      </c>
      <c r="F134" s="32" t="str">
        <f t="shared" si="26"/>
        <v>N/A</v>
      </c>
      <c r="G134" s="50" t="s">
        <v>45</v>
      </c>
      <c r="H134" s="46" t="s">
        <v>45</v>
      </c>
      <c r="I134" s="47" t="str">
        <f t="shared" si="27"/>
        <v>N/A</v>
      </c>
      <c r="J134" s="46" t="str">
        <f t="shared" si="28"/>
        <v>N/A</v>
      </c>
      <c r="K134" s="58" t="s">
        <v>45</v>
      </c>
      <c r="L134" s="30" t="s">
        <v>45</v>
      </c>
      <c r="M134" s="30" t="str">
        <f t="shared" si="30"/>
        <v>N/A</v>
      </c>
      <c r="N134" s="30" t="str">
        <f t="shared" si="31"/>
        <v>N/A</v>
      </c>
      <c r="O134" s="53" t="s">
        <v>45</v>
      </c>
      <c r="P134" s="53" t="s">
        <v>45</v>
      </c>
      <c r="Q134" s="53" t="str">
        <f t="shared" si="32"/>
        <v>N/A</v>
      </c>
      <c r="R134" s="53" t="str">
        <f t="shared" si="33"/>
        <v>N/A</v>
      </c>
      <c r="S134" s="30" t="s">
        <v>45</v>
      </c>
      <c r="T134" s="30" t="s">
        <v>45</v>
      </c>
      <c r="U134" s="30" t="str">
        <f t="shared" si="34"/>
        <v>N/A</v>
      </c>
      <c r="V134" s="30" t="str">
        <f t="shared" si="35"/>
        <v>N/A</v>
      </c>
      <c r="W134" s="53" t="s">
        <v>45</v>
      </c>
      <c r="X134" s="53" t="s">
        <v>45</v>
      </c>
      <c r="Y134" s="53" t="str">
        <f t="shared" si="36"/>
        <v>N/A</v>
      </c>
      <c r="Z134" s="53" t="str">
        <f t="shared" si="37"/>
        <v>N/A</v>
      </c>
      <c r="AA134"/>
    </row>
    <row r="135" spans="1:27" x14ac:dyDescent="0.25">
      <c r="A135" s="3" t="s">
        <v>198</v>
      </c>
      <c r="B135" s="15" t="s">
        <v>199</v>
      </c>
      <c r="C135" s="30" t="s">
        <v>45</v>
      </c>
      <c r="D135" s="31" t="s">
        <v>45</v>
      </c>
      <c r="E135" s="30" t="str">
        <f t="shared" si="29"/>
        <v>N/A</v>
      </c>
      <c r="F135" s="32" t="str">
        <f t="shared" si="26"/>
        <v>N/A</v>
      </c>
      <c r="G135" s="46" t="s">
        <v>45</v>
      </c>
      <c r="H135" s="46" t="s">
        <v>45</v>
      </c>
      <c r="I135" s="47" t="str">
        <f t="shared" si="27"/>
        <v>N/A</v>
      </c>
      <c r="J135" s="46" t="str">
        <f t="shared" si="28"/>
        <v>N/A</v>
      </c>
      <c r="K135" s="58" t="s">
        <v>45</v>
      </c>
      <c r="L135" s="30" t="s">
        <v>45</v>
      </c>
      <c r="M135" s="30" t="str">
        <f t="shared" si="30"/>
        <v>N/A</v>
      </c>
      <c r="N135" s="30" t="str">
        <f t="shared" si="31"/>
        <v>N/A</v>
      </c>
      <c r="O135" s="53" t="s">
        <v>45</v>
      </c>
      <c r="P135" s="53" t="s">
        <v>45</v>
      </c>
      <c r="Q135" s="53" t="str">
        <f t="shared" si="32"/>
        <v>N/A</v>
      </c>
      <c r="R135" s="53" t="str">
        <f t="shared" si="33"/>
        <v>N/A</v>
      </c>
      <c r="S135" s="30" t="s">
        <v>45</v>
      </c>
      <c r="T135" s="30" t="s">
        <v>45</v>
      </c>
      <c r="U135" s="30" t="str">
        <f t="shared" si="34"/>
        <v>N/A</v>
      </c>
      <c r="V135" s="30" t="str">
        <f t="shared" si="35"/>
        <v>N/A</v>
      </c>
      <c r="W135" s="53" t="s">
        <v>45</v>
      </c>
      <c r="X135" s="53" t="s">
        <v>45</v>
      </c>
      <c r="Y135" s="53" t="str">
        <f t="shared" si="36"/>
        <v>N/A</v>
      </c>
      <c r="Z135" s="53" t="str">
        <f t="shared" si="37"/>
        <v>N/A</v>
      </c>
      <c r="AA135"/>
    </row>
    <row r="136" spans="1:27" x14ac:dyDescent="0.25">
      <c r="A136" s="3" t="s">
        <v>200</v>
      </c>
      <c r="B136" s="15" t="s">
        <v>51</v>
      </c>
      <c r="C136" s="30">
        <v>20</v>
      </c>
      <c r="D136" s="31">
        <v>4.7</v>
      </c>
      <c r="E136" s="30">
        <f t="shared" si="29"/>
        <v>15.3</v>
      </c>
      <c r="F136" s="32">
        <f t="shared" si="26"/>
        <v>325.531914893617</v>
      </c>
      <c r="G136" s="46">
        <v>1000</v>
      </c>
      <c r="H136" s="46">
        <v>1600</v>
      </c>
      <c r="I136" s="47">
        <f t="shared" si="27"/>
        <v>-600</v>
      </c>
      <c r="J136" s="46">
        <f t="shared" si="28"/>
        <v>-37.5</v>
      </c>
      <c r="K136" s="58" t="s">
        <v>45</v>
      </c>
      <c r="L136" s="30" t="s">
        <v>45</v>
      </c>
      <c r="M136" s="30" t="str">
        <f t="shared" si="30"/>
        <v>N/A</v>
      </c>
      <c r="N136" s="30" t="str">
        <f t="shared" si="31"/>
        <v>N/A</v>
      </c>
      <c r="O136" s="53" t="s">
        <v>45</v>
      </c>
      <c r="P136" s="53" t="s">
        <v>45</v>
      </c>
      <c r="Q136" s="53" t="str">
        <f t="shared" si="32"/>
        <v>N/A</v>
      </c>
      <c r="R136" s="53" t="str">
        <f t="shared" si="33"/>
        <v>N/A</v>
      </c>
      <c r="S136" s="30" t="s">
        <v>45</v>
      </c>
      <c r="T136" s="30" t="s">
        <v>45</v>
      </c>
      <c r="U136" s="30" t="str">
        <f t="shared" si="34"/>
        <v>N/A</v>
      </c>
      <c r="V136" s="30" t="str">
        <f t="shared" si="35"/>
        <v>N/A</v>
      </c>
      <c r="W136" s="53" t="s">
        <v>45</v>
      </c>
      <c r="X136" s="53" t="s">
        <v>45</v>
      </c>
      <c r="Y136" s="53" t="str">
        <f t="shared" si="36"/>
        <v>N/A</v>
      </c>
      <c r="Z136" s="53" t="str">
        <f t="shared" si="37"/>
        <v>N/A</v>
      </c>
      <c r="AA136"/>
    </row>
    <row r="137" spans="1:27" x14ac:dyDescent="0.25">
      <c r="A137" s="3" t="s">
        <v>201</v>
      </c>
      <c r="B137" s="15" t="s">
        <v>51</v>
      </c>
      <c r="C137" s="30" t="s">
        <v>45</v>
      </c>
      <c r="D137" s="31" t="s">
        <v>45</v>
      </c>
      <c r="E137" s="30" t="str">
        <f t="shared" si="29"/>
        <v>N/A</v>
      </c>
      <c r="F137" s="32" t="str">
        <f t="shared" si="26"/>
        <v>N/A</v>
      </c>
      <c r="G137" s="46" t="s">
        <v>202</v>
      </c>
      <c r="H137" s="46" t="s">
        <v>45</v>
      </c>
      <c r="I137" s="47" t="str">
        <f t="shared" si="27"/>
        <v>N/A</v>
      </c>
      <c r="J137" s="46" t="str">
        <f t="shared" si="28"/>
        <v>N/A</v>
      </c>
      <c r="K137" s="58" t="s">
        <v>45</v>
      </c>
      <c r="L137" s="30" t="s">
        <v>45</v>
      </c>
      <c r="M137" s="30" t="str">
        <f t="shared" si="30"/>
        <v>N/A</v>
      </c>
      <c r="N137" s="30" t="str">
        <f t="shared" si="31"/>
        <v>N/A</v>
      </c>
      <c r="O137" s="53" t="s">
        <v>45</v>
      </c>
      <c r="P137" s="53" t="s">
        <v>45</v>
      </c>
      <c r="Q137" s="53" t="str">
        <f t="shared" si="32"/>
        <v>N/A</v>
      </c>
      <c r="R137" s="53" t="str">
        <f t="shared" si="33"/>
        <v>N/A</v>
      </c>
      <c r="S137" s="30" t="s">
        <v>45</v>
      </c>
      <c r="T137" s="30" t="s">
        <v>45</v>
      </c>
      <c r="U137" s="30" t="str">
        <f t="shared" si="34"/>
        <v>N/A</v>
      </c>
      <c r="V137" s="30" t="str">
        <f t="shared" si="35"/>
        <v>N/A</v>
      </c>
      <c r="W137" s="53" t="s">
        <v>45</v>
      </c>
      <c r="X137" s="53" t="s">
        <v>45</v>
      </c>
      <c r="Y137" s="53" t="str">
        <f t="shared" si="36"/>
        <v>N/A</v>
      </c>
      <c r="Z137" s="53" t="str">
        <f t="shared" si="37"/>
        <v>N/A</v>
      </c>
      <c r="AA137"/>
    </row>
    <row r="138" spans="1:27" x14ac:dyDescent="0.25">
      <c r="A138" s="3" t="s">
        <v>203</v>
      </c>
      <c r="B138" s="15" t="s">
        <v>51</v>
      </c>
      <c r="C138" s="30" t="s">
        <v>45</v>
      </c>
      <c r="D138" s="31" t="s">
        <v>45</v>
      </c>
      <c r="E138" s="30" t="str">
        <f t="shared" si="29"/>
        <v>N/A</v>
      </c>
      <c r="F138" s="32" t="str">
        <f t="shared" si="26"/>
        <v>N/A</v>
      </c>
      <c r="G138" s="46" t="s">
        <v>45</v>
      </c>
      <c r="H138" s="46" t="s">
        <v>45</v>
      </c>
      <c r="I138" s="47" t="str">
        <f t="shared" si="27"/>
        <v>N/A</v>
      </c>
      <c r="J138" s="46" t="str">
        <f t="shared" si="28"/>
        <v>N/A</v>
      </c>
      <c r="K138" s="58" t="s">
        <v>45</v>
      </c>
      <c r="L138" s="30" t="s">
        <v>45</v>
      </c>
      <c r="M138" s="30" t="str">
        <f t="shared" si="30"/>
        <v>N/A</v>
      </c>
      <c r="N138" s="30" t="str">
        <f t="shared" si="31"/>
        <v>N/A</v>
      </c>
      <c r="O138" s="53" t="s">
        <v>45</v>
      </c>
      <c r="P138" s="53" t="s">
        <v>45</v>
      </c>
      <c r="Q138" s="53" t="str">
        <f t="shared" si="32"/>
        <v>N/A</v>
      </c>
      <c r="R138" s="53" t="str">
        <f t="shared" si="33"/>
        <v>N/A</v>
      </c>
      <c r="S138" s="30" t="s">
        <v>45</v>
      </c>
      <c r="T138" s="30" t="s">
        <v>45</v>
      </c>
      <c r="U138" s="30" t="str">
        <f t="shared" si="34"/>
        <v>N/A</v>
      </c>
      <c r="V138" s="30" t="str">
        <f t="shared" si="35"/>
        <v>N/A</v>
      </c>
      <c r="W138" s="53" t="s">
        <v>45</v>
      </c>
      <c r="X138" s="53" t="s">
        <v>45</v>
      </c>
      <c r="Y138" s="53" t="str">
        <f t="shared" si="36"/>
        <v>N/A</v>
      </c>
      <c r="Z138" s="53" t="str">
        <f t="shared" si="37"/>
        <v>N/A</v>
      </c>
      <c r="AA138"/>
    </row>
    <row r="139" spans="1:27" x14ac:dyDescent="0.25">
      <c r="A139" s="3" t="s">
        <v>204</v>
      </c>
      <c r="B139" s="15" t="s">
        <v>51</v>
      </c>
      <c r="C139" s="30" t="s">
        <v>45</v>
      </c>
      <c r="D139" s="31" t="s">
        <v>45</v>
      </c>
      <c r="E139" s="30" t="str">
        <f t="shared" si="29"/>
        <v>N/A</v>
      </c>
      <c r="F139" s="32" t="str">
        <f t="shared" si="26"/>
        <v>N/A</v>
      </c>
      <c r="G139" s="46" t="s">
        <v>45</v>
      </c>
      <c r="H139" s="46" t="s">
        <v>45</v>
      </c>
      <c r="I139" s="47" t="str">
        <f t="shared" si="27"/>
        <v>N/A</v>
      </c>
      <c r="J139" s="46" t="str">
        <f t="shared" si="28"/>
        <v>N/A</v>
      </c>
      <c r="K139" s="58" t="s">
        <v>45</v>
      </c>
      <c r="L139" s="30" t="s">
        <v>45</v>
      </c>
      <c r="M139" s="30" t="str">
        <f t="shared" si="30"/>
        <v>N/A</v>
      </c>
      <c r="N139" s="30" t="str">
        <f t="shared" si="31"/>
        <v>N/A</v>
      </c>
      <c r="O139" s="53">
        <v>1E-3</v>
      </c>
      <c r="P139" s="53" t="s">
        <v>45</v>
      </c>
      <c r="Q139" s="53" t="str">
        <f t="shared" si="32"/>
        <v>N/A</v>
      </c>
      <c r="R139" s="53" t="str">
        <f t="shared" si="33"/>
        <v>N/A</v>
      </c>
      <c r="S139" s="30" t="s">
        <v>45</v>
      </c>
      <c r="T139" s="30" t="s">
        <v>45</v>
      </c>
      <c r="U139" s="30" t="str">
        <f t="shared" si="34"/>
        <v>N/A</v>
      </c>
      <c r="V139" s="30" t="str">
        <f t="shared" si="35"/>
        <v>N/A</v>
      </c>
      <c r="W139" s="53">
        <v>1E-3</v>
      </c>
      <c r="X139" s="53" t="s">
        <v>45</v>
      </c>
      <c r="Y139" s="53" t="str">
        <f t="shared" si="36"/>
        <v>N/A</v>
      </c>
      <c r="Z139" s="53" t="str">
        <f t="shared" si="37"/>
        <v>N/A</v>
      </c>
      <c r="AA139"/>
    </row>
    <row r="140" spans="1:27" x14ac:dyDescent="0.25">
      <c r="A140" s="3" t="s">
        <v>205</v>
      </c>
      <c r="B140" s="15" t="s">
        <v>51</v>
      </c>
      <c r="C140" s="30" t="s">
        <v>45</v>
      </c>
      <c r="D140" s="31" t="s">
        <v>45</v>
      </c>
      <c r="E140" s="30" t="str">
        <f t="shared" si="29"/>
        <v>N/A</v>
      </c>
      <c r="F140" s="32" t="str">
        <f t="shared" si="26"/>
        <v>N/A</v>
      </c>
      <c r="G140" s="46" t="s">
        <v>45</v>
      </c>
      <c r="H140" s="46" t="s">
        <v>45</v>
      </c>
      <c r="I140" s="47" t="str">
        <f t="shared" si="27"/>
        <v>N/A</v>
      </c>
      <c r="J140" s="46" t="str">
        <f t="shared" si="28"/>
        <v>N/A</v>
      </c>
      <c r="K140" s="58" t="s">
        <v>45</v>
      </c>
      <c r="L140" s="30" t="s">
        <v>45</v>
      </c>
      <c r="M140" s="30" t="str">
        <f t="shared" si="30"/>
        <v>N/A</v>
      </c>
      <c r="N140" s="30" t="str">
        <f t="shared" si="31"/>
        <v>N/A</v>
      </c>
      <c r="O140" s="53" t="s">
        <v>45</v>
      </c>
      <c r="P140" s="53" t="s">
        <v>45</v>
      </c>
      <c r="Q140" s="53" t="str">
        <f t="shared" si="32"/>
        <v>N/A</v>
      </c>
      <c r="R140" s="53" t="str">
        <f t="shared" si="33"/>
        <v>N/A</v>
      </c>
      <c r="S140" s="30" t="s">
        <v>45</v>
      </c>
      <c r="T140" s="30" t="s">
        <v>45</v>
      </c>
      <c r="U140" s="30" t="str">
        <f t="shared" si="34"/>
        <v>N/A</v>
      </c>
      <c r="V140" s="30" t="str">
        <f t="shared" si="35"/>
        <v>N/A</v>
      </c>
      <c r="W140" s="53" t="s">
        <v>45</v>
      </c>
      <c r="X140" s="53" t="s">
        <v>45</v>
      </c>
      <c r="Y140" s="53" t="str">
        <f t="shared" si="36"/>
        <v>N/A</v>
      </c>
      <c r="Z140" s="53" t="str">
        <f t="shared" si="37"/>
        <v>N/A</v>
      </c>
      <c r="AA140"/>
    </row>
    <row r="141" spans="1:27" x14ac:dyDescent="0.25">
      <c r="A141" s="3" t="s">
        <v>206</v>
      </c>
      <c r="B141" s="15" t="s">
        <v>207</v>
      </c>
      <c r="C141" s="30">
        <v>610</v>
      </c>
      <c r="D141" s="31">
        <v>610</v>
      </c>
      <c r="E141" s="30">
        <f t="shared" si="29"/>
        <v>0</v>
      </c>
      <c r="F141" s="32">
        <f t="shared" si="26"/>
        <v>0</v>
      </c>
      <c r="G141" s="46">
        <v>4600</v>
      </c>
      <c r="H141" s="46">
        <v>4600</v>
      </c>
      <c r="I141" s="47">
        <f t="shared" si="27"/>
        <v>0</v>
      </c>
      <c r="J141" s="46">
        <f t="shared" si="28"/>
        <v>0</v>
      </c>
      <c r="K141" s="58">
        <v>470</v>
      </c>
      <c r="L141" s="30">
        <v>470</v>
      </c>
      <c r="M141" s="30">
        <f t="shared" si="30"/>
        <v>0</v>
      </c>
      <c r="N141" s="30">
        <f t="shared" si="31"/>
        <v>0</v>
      </c>
      <c r="O141" s="53">
        <v>52</v>
      </c>
      <c r="P141" s="53">
        <v>52</v>
      </c>
      <c r="Q141" s="53">
        <f t="shared" si="32"/>
        <v>0</v>
      </c>
      <c r="R141" s="53">
        <f t="shared" si="33"/>
        <v>0</v>
      </c>
      <c r="S141" s="30">
        <v>74</v>
      </c>
      <c r="T141" s="30">
        <v>74</v>
      </c>
      <c r="U141" s="30">
        <f t="shared" si="34"/>
        <v>0</v>
      </c>
      <c r="V141" s="30">
        <f t="shared" si="35"/>
        <v>0</v>
      </c>
      <c r="W141" s="53">
        <v>8.1999999999999993</v>
      </c>
      <c r="X141" s="53">
        <v>8.1999999999999993</v>
      </c>
      <c r="Y141" s="53">
        <f t="shared" si="36"/>
        <v>0</v>
      </c>
      <c r="Z141" s="53">
        <f t="shared" si="37"/>
        <v>0</v>
      </c>
      <c r="AA141"/>
    </row>
    <row r="142" spans="1:27" x14ac:dyDescent="0.25">
      <c r="A142" s="3" t="s">
        <v>208</v>
      </c>
      <c r="B142" s="15" t="s">
        <v>209</v>
      </c>
      <c r="C142" s="30">
        <v>10000</v>
      </c>
      <c r="D142" s="31" t="s">
        <v>45</v>
      </c>
      <c r="E142" s="30" t="str">
        <f t="shared" si="29"/>
        <v>N/A</v>
      </c>
      <c r="F142" s="32" t="str">
        <f t="shared" si="26"/>
        <v>N/A</v>
      </c>
      <c r="G142" s="46" t="s">
        <v>45</v>
      </c>
      <c r="H142" s="46" t="s">
        <v>45</v>
      </c>
      <c r="I142" s="47" t="str">
        <f t="shared" si="27"/>
        <v>N/A</v>
      </c>
      <c r="J142" s="46" t="str">
        <f t="shared" si="28"/>
        <v>N/A</v>
      </c>
      <c r="K142" s="58" t="s">
        <v>45</v>
      </c>
      <c r="L142" s="30" t="s">
        <v>45</v>
      </c>
      <c r="M142" s="30" t="str">
        <f t="shared" si="30"/>
        <v>N/A</v>
      </c>
      <c r="N142" s="30" t="str">
        <f t="shared" si="31"/>
        <v>N/A</v>
      </c>
      <c r="O142" s="53" t="s">
        <v>45</v>
      </c>
      <c r="P142" s="53" t="s">
        <v>45</v>
      </c>
      <c r="Q142" s="53" t="str">
        <f t="shared" si="32"/>
        <v>N/A</v>
      </c>
      <c r="R142" s="53" t="str">
        <f t="shared" si="33"/>
        <v>N/A</v>
      </c>
      <c r="S142" s="30" t="s">
        <v>45</v>
      </c>
      <c r="T142" s="30" t="s">
        <v>45</v>
      </c>
      <c r="U142" s="30" t="str">
        <f t="shared" si="34"/>
        <v>N/A</v>
      </c>
      <c r="V142" s="30" t="str">
        <f t="shared" si="35"/>
        <v>N/A</v>
      </c>
      <c r="W142" s="53" t="s">
        <v>45</v>
      </c>
      <c r="X142" s="53" t="s">
        <v>45</v>
      </c>
      <c r="Y142" s="53" t="str">
        <f t="shared" si="36"/>
        <v>N/A</v>
      </c>
      <c r="Z142" s="53" t="str">
        <f t="shared" si="37"/>
        <v>N/A</v>
      </c>
      <c r="AA142"/>
    </row>
    <row r="143" spans="1:27" x14ac:dyDescent="0.25">
      <c r="A143" s="3" t="s">
        <v>210</v>
      </c>
      <c r="B143" s="15" t="s">
        <v>51</v>
      </c>
      <c r="C143" s="30">
        <v>10</v>
      </c>
      <c r="D143" s="31">
        <v>17</v>
      </c>
      <c r="E143" s="30">
        <f t="shared" si="29"/>
        <v>-7</v>
      </c>
      <c r="F143" s="32">
        <f t="shared" si="26"/>
        <v>-41.17647058823529</v>
      </c>
      <c r="G143" s="46">
        <v>600</v>
      </c>
      <c r="H143" s="46">
        <v>1900</v>
      </c>
      <c r="I143" s="47">
        <f t="shared" si="27"/>
        <v>-1300</v>
      </c>
      <c r="J143" s="46">
        <f t="shared" si="28"/>
        <v>-68.421052631578945</v>
      </c>
      <c r="K143" s="58" t="s">
        <v>45</v>
      </c>
      <c r="L143" s="30" t="s">
        <v>45</v>
      </c>
      <c r="M143" s="30" t="str">
        <f t="shared" si="30"/>
        <v>N/A</v>
      </c>
      <c r="N143" s="30" t="str">
        <f t="shared" si="31"/>
        <v>N/A</v>
      </c>
      <c r="O143" s="53" t="s">
        <v>45</v>
      </c>
      <c r="P143" s="53" t="s">
        <v>45</v>
      </c>
      <c r="Q143" s="53" t="str">
        <f t="shared" si="32"/>
        <v>N/A</v>
      </c>
      <c r="R143" s="53" t="str">
        <f t="shared" si="33"/>
        <v>N/A</v>
      </c>
      <c r="S143" s="30" t="s">
        <v>45</v>
      </c>
      <c r="T143" s="30" t="s">
        <v>45</v>
      </c>
      <c r="U143" s="30" t="str">
        <f t="shared" si="34"/>
        <v>N/A</v>
      </c>
      <c r="V143" s="30" t="str">
        <f t="shared" si="35"/>
        <v>N/A</v>
      </c>
      <c r="W143" s="53" t="s">
        <v>45</v>
      </c>
      <c r="X143" s="53" t="s">
        <v>45</v>
      </c>
      <c r="Y143" s="53" t="str">
        <f t="shared" si="36"/>
        <v>N/A</v>
      </c>
      <c r="Z143" s="53" t="str">
        <f t="shared" si="37"/>
        <v>N/A</v>
      </c>
      <c r="AA143"/>
    </row>
    <row r="144" spans="1:27" x14ac:dyDescent="0.25">
      <c r="A144" s="3" t="s">
        <v>211</v>
      </c>
      <c r="B144" s="15" t="s">
        <v>51</v>
      </c>
      <c r="C144" s="30">
        <v>8.0000000000000004E-4</v>
      </c>
      <c r="D144" s="31" t="s">
        <v>45</v>
      </c>
      <c r="E144" s="30" t="str">
        <f t="shared" si="29"/>
        <v>N/A</v>
      </c>
      <c r="F144" s="32" t="str">
        <f t="shared" si="26"/>
        <v>N/A</v>
      </c>
      <c r="G144" s="46">
        <v>1.24</v>
      </c>
      <c r="H144" s="46" t="s">
        <v>45</v>
      </c>
      <c r="I144" s="47" t="str">
        <f t="shared" si="27"/>
        <v>N/A</v>
      </c>
      <c r="J144" s="46" t="str">
        <f t="shared" si="28"/>
        <v>N/A</v>
      </c>
      <c r="K144" s="58" t="s">
        <v>45</v>
      </c>
      <c r="L144" s="30" t="s">
        <v>45</v>
      </c>
      <c r="M144" s="30" t="str">
        <f t="shared" si="30"/>
        <v>N/A</v>
      </c>
      <c r="N144" s="30" t="str">
        <f t="shared" si="31"/>
        <v>N/A</v>
      </c>
      <c r="O144" s="53" t="s">
        <v>45</v>
      </c>
      <c r="P144" s="53" t="s">
        <v>45</v>
      </c>
      <c r="Q144" s="53" t="str">
        <f t="shared" si="32"/>
        <v>N/A</v>
      </c>
      <c r="R144" s="53" t="str">
        <f t="shared" si="33"/>
        <v>N/A</v>
      </c>
      <c r="S144" s="30" t="s">
        <v>45</v>
      </c>
      <c r="T144" s="30" t="s">
        <v>45</v>
      </c>
      <c r="U144" s="30" t="str">
        <f t="shared" si="34"/>
        <v>N/A</v>
      </c>
      <c r="V144" s="30" t="str">
        <f t="shared" si="35"/>
        <v>N/A</v>
      </c>
      <c r="W144" s="53" t="s">
        <v>45</v>
      </c>
      <c r="X144" s="53" t="s">
        <v>45</v>
      </c>
      <c r="Y144" s="53" t="str">
        <f t="shared" si="36"/>
        <v>N/A</v>
      </c>
      <c r="Z144" s="53" t="str">
        <f t="shared" si="37"/>
        <v>N/A</v>
      </c>
      <c r="AA144"/>
    </row>
    <row r="145" spans="1:27" x14ac:dyDescent="0.25">
      <c r="A145" s="3" t="s">
        <v>212</v>
      </c>
      <c r="B145" s="15" t="s">
        <v>51</v>
      </c>
      <c r="C145" s="30">
        <v>6.3E-3</v>
      </c>
      <c r="D145" s="31" t="s">
        <v>45</v>
      </c>
      <c r="E145" s="30" t="str">
        <f t="shared" si="29"/>
        <v>N/A</v>
      </c>
      <c r="F145" s="32" t="str">
        <f t="shared" si="26"/>
        <v>N/A</v>
      </c>
      <c r="G145" s="46">
        <v>0.22</v>
      </c>
      <c r="H145" s="46" t="s">
        <v>45</v>
      </c>
      <c r="I145" s="47" t="str">
        <f t="shared" si="27"/>
        <v>N/A</v>
      </c>
      <c r="J145" s="46" t="str">
        <f t="shared" si="28"/>
        <v>N/A</v>
      </c>
      <c r="K145" s="58" t="s">
        <v>45</v>
      </c>
      <c r="L145" s="30" t="s">
        <v>45</v>
      </c>
      <c r="M145" s="30" t="str">
        <f t="shared" si="30"/>
        <v>N/A</v>
      </c>
      <c r="N145" s="30" t="str">
        <f t="shared" si="31"/>
        <v>N/A</v>
      </c>
      <c r="O145" s="53" t="s">
        <v>45</v>
      </c>
      <c r="P145" s="53" t="s">
        <v>45</v>
      </c>
      <c r="Q145" s="53" t="str">
        <f t="shared" si="32"/>
        <v>N/A</v>
      </c>
      <c r="R145" s="53" t="str">
        <f t="shared" si="33"/>
        <v>N/A</v>
      </c>
      <c r="S145" s="30" t="s">
        <v>45</v>
      </c>
      <c r="T145" s="30" t="s">
        <v>45</v>
      </c>
      <c r="U145" s="30" t="str">
        <f t="shared" si="34"/>
        <v>N/A</v>
      </c>
      <c r="V145" s="30" t="str">
        <f t="shared" si="35"/>
        <v>N/A</v>
      </c>
      <c r="W145" s="53" t="s">
        <v>45</v>
      </c>
      <c r="X145" s="53" t="s">
        <v>45</v>
      </c>
      <c r="Y145" s="53" t="str">
        <f t="shared" si="36"/>
        <v>N/A</v>
      </c>
      <c r="Z145" s="53" t="str">
        <f t="shared" si="37"/>
        <v>N/A</v>
      </c>
      <c r="AA145"/>
    </row>
    <row r="146" spans="1:27" x14ac:dyDescent="0.25">
      <c r="A146" s="3" t="s">
        <v>213</v>
      </c>
      <c r="B146" s="15" t="s">
        <v>51</v>
      </c>
      <c r="C146" s="30">
        <v>8.0000000000000004E-4</v>
      </c>
      <c r="D146" s="31" t="s">
        <v>45</v>
      </c>
      <c r="E146" s="30" t="str">
        <f t="shared" si="29"/>
        <v>N/A</v>
      </c>
      <c r="F146" s="32" t="str">
        <f t="shared" si="26"/>
        <v>N/A</v>
      </c>
      <c r="G146" s="46">
        <v>1.24</v>
      </c>
      <c r="H146" s="46" t="s">
        <v>45</v>
      </c>
      <c r="I146" s="47" t="str">
        <f t="shared" si="27"/>
        <v>N/A</v>
      </c>
      <c r="J146" s="46" t="str">
        <f t="shared" si="28"/>
        <v>N/A</v>
      </c>
      <c r="K146" s="58" t="s">
        <v>45</v>
      </c>
      <c r="L146" s="30" t="s">
        <v>45</v>
      </c>
      <c r="M146" s="30" t="str">
        <f t="shared" si="30"/>
        <v>N/A</v>
      </c>
      <c r="N146" s="30" t="str">
        <f t="shared" si="31"/>
        <v>N/A</v>
      </c>
      <c r="O146" s="53" t="s">
        <v>45</v>
      </c>
      <c r="P146" s="53" t="s">
        <v>45</v>
      </c>
      <c r="Q146" s="53" t="str">
        <f t="shared" si="32"/>
        <v>N/A</v>
      </c>
      <c r="R146" s="53" t="str">
        <f t="shared" si="33"/>
        <v>N/A</v>
      </c>
      <c r="S146" s="30" t="s">
        <v>45</v>
      </c>
      <c r="T146" s="30" t="s">
        <v>45</v>
      </c>
      <c r="U146" s="30" t="str">
        <f t="shared" si="34"/>
        <v>N/A</v>
      </c>
      <c r="V146" s="30" t="str">
        <f t="shared" si="35"/>
        <v>N/A</v>
      </c>
      <c r="W146" s="53" t="s">
        <v>45</v>
      </c>
      <c r="X146" s="53" t="s">
        <v>45</v>
      </c>
      <c r="Y146" s="53" t="str">
        <f t="shared" si="36"/>
        <v>N/A</v>
      </c>
      <c r="Z146" s="53" t="str">
        <f t="shared" si="37"/>
        <v>N/A</v>
      </c>
      <c r="AA146"/>
    </row>
    <row r="147" spans="1:27" x14ac:dyDescent="0.25">
      <c r="A147" s="3" t="s">
        <v>214</v>
      </c>
      <c r="B147" s="15" t="s">
        <v>51</v>
      </c>
      <c r="C147" s="30">
        <v>1.6E-2</v>
      </c>
      <c r="D147" s="31" t="s">
        <v>45</v>
      </c>
      <c r="E147" s="30" t="str">
        <f t="shared" si="29"/>
        <v>N/A</v>
      </c>
      <c r="F147" s="32" t="str">
        <f t="shared" si="26"/>
        <v>N/A</v>
      </c>
      <c r="G147" s="46">
        <v>34</v>
      </c>
      <c r="H147" s="46" t="s">
        <v>45</v>
      </c>
      <c r="I147" s="47" t="str">
        <f t="shared" si="27"/>
        <v>N/A</v>
      </c>
      <c r="J147" s="46" t="str">
        <f t="shared" si="28"/>
        <v>N/A</v>
      </c>
      <c r="K147" s="58" t="s">
        <v>45</v>
      </c>
      <c r="L147" s="30" t="s">
        <v>45</v>
      </c>
      <c r="M147" s="30" t="str">
        <f t="shared" si="30"/>
        <v>N/A</v>
      </c>
      <c r="N147" s="30" t="str">
        <f t="shared" si="31"/>
        <v>N/A</v>
      </c>
      <c r="O147" s="53" t="s">
        <v>45</v>
      </c>
      <c r="P147" s="53" t="s">
        <v>45</v>
      </c>
      <c r="Q147" s="53" t="str">
        <f t="shared" si="32"/>
        <v>N/A</v>
      </c>
      <c r="R147" s="53" t="str">
        <f t="shared" si="33"/>
        <v>N/A</v>
      </c>
      <c r="S147" s="30" t="s">
        <v>45</v>
      </c>
      <c r="T147" s="30" t="s">
        <v>45</v>
      </c>
      <c r="U147" s="30" t="str">
        <f t="shared" si="34"/>
        <v>N/A</v>
      </c>
      <c r="V147" s="30" t="str">
        <f t="shared" si="35"/>
        <v>N/A</v>
      </c>
      <c r="W147" s="53" t="s">
        <v>45</v>
      </c>
      <c r="X147" s="53" t="s">
        <v>45</v>
      </c>
      <c r="Y147" s="53" t="str">
        <f t="shared" si="36"/>
        <v>N/A</v>
      </c>
      <c r="Z147" s="53" t="str">
        <f t="shared" si="37"/>
        <v>N/A</v>
      </c>
      <c r="AA147"/>
    </row>
    <row r="148" spans="1:27" x14ac:dyDescent="0.25">
      <c r="A148" s="3" t="s">
        <v>215</v>
      </c>
      <c r="B148" s="15" t="s">
        <v>51</v>
      </c>
      <c r="C148" s="30">
        <v>6.8999999999999997E-4</v>
      </c>
      <c r="D148" s="31">
        <v>6.8999999999999997E-4</v>
      </c>
      <c r="E148" s="30">
        <f t="shared" si="29"/>
        <v>0</v>
      </c>
      <c r="F148" s="32">
        <f t="shared" si="26"/>
        <v>0</v>
      </c>
      <c r="G148" s="46">
        <v>3</v>
      </c>
      <c r="H148" s="46">
        <v>8.1</v>
      </c>
      <c r="I148" s="47">
        <f t="shared" si="27"/>
        <v>-5.0999999999999996</v>
      </c>
      <c r="J148" s="46">
        <f t="shared" si="28"/>
        <v>-62.962962962962962</v>
      </c>
      <c r="K148" s="58" t="s">
        <v>45</v>
      </c>
      <c r="L148" s="30" t="s">
        <v>45</v>
      </c>
      <c r="M148" s="30" t="str">
        <f t="shared" si="30"/>
        <v>N/A</v>
      </c>
      <c r="N148" s="30" t="str">
        <f t="shared" si="31"/>
        <v>N/A</v>
      </c>
      <c r="O148" s="53" t="s">
        <v>45</v>
      </c>
      <c r="P148" s="53" t="s">
        <v>45</v>
      </c>
      <c r="Q148" s="53" t="str">
        <f t="shared" si="32"/>
        <v>N/A</v>
      </c>
      <c r="R148" s="53" t="str">
        <f t="shared" si="33"/>
        <v>N/A</v>
      </c>
      <c r="S148" s="30" t="s">
        <v>45</v>
      </c>
      <c r="T148" s="30" t="s">
        <v>45</v>
      </c>
      <c r="U148" s="30" t="str">
        <f t="shared" si="34"/>
        <v>N/A</v>
      </c>
      <c r="V148" s="30" t="str">
        <f t="shared" si="35"/>
        <v>N/A</v>
      </c>
      <c r="W148" s="53" t="s">
        <v>45</v>
      </c>
      <c r="X148" s="53" t="s">
        <v>45</v>
      </c>
      <c r="Y148" s="53" t="str">
        <f t="shared" si="36"/>
        <v>N/A</v>
      </c>
      <c r="Z148" s="53" t="str">
        <f t="shared" si="37"/>
        <v>N/A</v>
      </c>
      <c r="AA148"/>
    </row>
    <row r="149" spans="1:27" x14ac:dyDescent="0.25">
      <c r="A149" s="3" t="s">
        <v>216</v>
      </c>
      <c r="B149" s="15" t="s">
        <v>51</v>
      </c>
      <c r="C149" s="30">
        <v>5.0000000000000001E-3</v>
      </c>
      <c r="D149" s="31">
        <v>5.0000000000000001E-3</v>
      </c>
      <c r="E149" s="30">
        <f t="shared" si="29"/>
        <v>0</v>
      </c>
      <c r="F149" s="32">
        <f t="shared" si="26"/>
        <v>0</v>
      </c>
      <c r="G149" s="46">
        <v>0.51</v>
      </c>
      <c r="H149" s="46">
        <v>1.4</v>
      </c>
      <c r="I149" s="47">
        <f t="shared" si="27"/>
        <v>-0.8899999999999999</v>
      </c>
      <c r="J149" s="46">
        <f t="shared" si="28"/>
        <v>-63.571428571428569</v>
      </c>
      <c r="K149" s="58" t="s">
        <v>45</v>
      </c>
      <c r="L149" s="30" t="s">
        <v>45</v>
      </c>
      <c r="M149" s="30" t="str">
        <f t="shared" si="30"/>
        <v>N/A</v>
      </c>
      <c r="N149" s="30" t="str">
        <f t="shared" si="31"/>
        <v>N/A</v>
      </c>
      <c r="O149" s="53" t="s">
        <v>45</v>
      </c>
      <c r="P149" s="53" t="s">
        <v>45</v>
      </c>
      <c r="Q149" s="53" t="str">
        <f t="shared" si="32"/>
        <v>N/A</v>
      </c>
      <c r="R149" s="53" t="str">
        <f t="shared" si="33"/>
        <v>N/A</v>
      </c>
      <c r="S149" s="30" t="s">
        <v>45</v>
      </c>
      <c r="T149" s="30" t="s">
        <v>45</v>
      </c>
      <c r="U149" s="30" t="str">
        <f t="shared" si="34"/>
        <v>N/A</v>
      </c>
      <c r="V149" s="30" t="str">
        <f t="shared" si="35"/>
        <v>N/A</v>
      </c>
      <c r="W149" s="53" t="s">
        <v>45</v>
      </c>
      <c r="X149" s="53" t="s">
        <v>45</v>
      </c>
      <c r="Y149" s="53" t="str">
        <f t="shared" si="36"/>
        <v>N/A</v>
      </c>
      <c r="Z149" s="53" t="str">
        <f t="shared" si="37"/>
        <v>N/A</v>
      </c>
      <c r="AA149"/>
    </row>
    <row r="150" spans="1:27" x14ac:dyDescent="0.25">
      <c r="A150" s="3" t="s">
        <v>217</v>
      </c>
      <c r="B150" s="15" t="s">
        <v>51</v>
      </c>
      <c r="C150" s="30">
        <v>3.3</v>
      </c>
      <c r="D150" s="31">
        <v>5</v>
      </c>
      <c r="E150" s="30">
        <f t="shared" si="29"/>
        <v>-1.7000000000000002</v>
      </c>
      <c r="F150" s="32">
        <f t="shared" si="26"/>
        <v>-34</v>
      </c>
      <c r="G150" s="46">
        <v>6</v>
      </c>
      <c r="H150" s="46">
        <v>16</v>
      </c>
      <c r="I150" s="47">
        <f t="shared" si="27"/>
        <v>-10</v>
      </c>
      <c r="J150" s="46">
        <f t="shared" si="28"/>
        <v>-62.5</v>
      </c>
      <c r="K150" s="58" t="s">
        <v>45</v>
      </c>
      <c r="L150" s="30" t="s">
        <v>45</v>
      </c>
      <c r="M150" s="30" t="str">
        <f t="shared" si="30"/>
        <v>N/A</v>
      </c>
      <c r="N150" s="30" t="str">
        <f t="shared" si="31"/>
        <v>N/A</v>
      </c>
      <c r="O150" s="53" t="s">
        <v>45</v>
      </c>
      <c r="P150" s="53" t="s">
        <v>45</v>
      </c>
      <c r="Q150" s="53" t="str">
        <f t="shared" si="32"/>
        <v>N/A</v>
      </c>
      <c r="R150" s="53" t="str">
        <f t="shared" si="33"/>
        <v>N/A</v>
      </c>
      <c r="S150" s="30" t="s">
        <v>45</v>
      </c>
      <c r="T150" s="30" t="s">
        <v>45</v>
      </c>
      <c r="U150" s="30" t="str">
        <f t="shared" si="34"/>
        <v>N/A</v>
      </c>
      <c r="V150" s="30" t="str">
        <f t="shared" si="35"/>
        <v>N/A</v>
      </c>
      <c r="W150" s="53" t="s">
        <v>45</v>
      </c>
      <c r="X150" s="53" t="s">
        <v>45</v>
      </c>
      <c r="Y150" s="53" t="str">
        <f t="shared" si="36"/>
        <v>N/A</v>
      </c>
      <c r="Z150" s="53" t="str">
        <f t="shared" si="37"/>
        <v>N/A</v>
      </c>
      <c r="AA150"/>
    </row>
    <row r="151" spans="1:27" x14ac:dyDescent="0.25">
      <c r="A151" s="3" t="s">
        <v>218</v>
      </c>
      <c r="B151" s="15">
        <f>0.1*1000</f>
        <v>100</v>
      </c>
      <c r="C151" s="30" t="s">
        <v>45</v>
      </c>
      <c r="D151" s="31" t="s">
        <v>45</v>
      </c>
      <c r="E151" s="30" t="str">
        <f t="shared" si="29"/>
        <v>N/A</v>
      </c>
      <c r="F151" s="32" t="str">
        <f t="shared" si="26"/>
        <v>N/A</v>
      </c>
      <c r="G151" s="46" t="s">
        <v>45</v>
      </c>
      <c r="H151" s="46" t="s">
        <v>45</v>
      </c>
      <c r="I151" s="47" t="str">
        <f t="shared" si="27"/>
        <v>N/A</v>
      </c>
      <c r="J151" s="46" t="str">
        <f t="shared" si="28"/>
        <v>N/A</v>
      </c>
      <c r="K151" s="58">
        <v>28</v>
      </c>
      <c r="L151" s="30" t="s">
        <v>45</v>
      </c>
      <c r="M151" s="30" t="str">
        <f t="shared" si="30"/>
        <v>N/A</v>
      </c>
      <c r="N151" s="30" t="str">
        <f t="shared" si="31"/>
        <v>N/A</v>
      </c>
      <c r="O151" s="53">
        <v>6.6</v>
      </c>
      <c r="P151" s="53" t="s">
        <v>45</v>
      </c>
      <c r="Q151" s="53" t="str">
        <f t="shared" si="32"/>
        <v>N/A</v>
      </c>
      <c r="R151" s="53" t="str">
        <f t="shared" si="33"/>
        <v>N/A</v>
      </c>
      <c r="S151" s="30">
        <v>7</v>
      </c>
      <c r="T151" s="30" t="s">
        <v>45</v>
      </c>
      <c r="U151" s="30" t="str">
        <f t="shared" si="34"/>
        <v>N/A</v>
      </c>
      <c r="V151" s="30" t="str">
        <f t="shared" si="35"/>
        <v>N/A</v>
      </c>
      <c r="W151" s="53">
        <v>1.7</v>
      </c>
      <c r="X151" s="53" t="s">
        <v>45</v>
      </c>
      <c r="Y151" s="53" t="str">
        <f t="shared" si="36"/>
        <v>N/A</v>
      </c>
      <c r="Z151" s="53" t="str">
        <f t="shared" si="37"/>
        <v>N/A</v>
      </c>
      <c r="AA151"/>
    </row>
    <row r="152" spans="1:27" x14ac:dyDescent="0.25">
      <c r="A152" s="3" t="s">
        <v>219</v>
      </c>
      <c r="B152" s="15" t="s">
        <v>51</v>
      </c>
      <c r="C152" s="30" t="s">
        <v>45</v>
      </c>
      <c r="D152" s="31" t="s">
        <v>45</v>
      </c>
      <c r="E152" s="30" t="str">
        <f t="shared" si="29"/>
        <v>N/A</v>
      </c>
      <c r="F152" s="32" t="str">
        <f t="shared" si="26"/>
        <v>N/A</v>
      </c>
      <c r="G152" s="46" t="s">
        <v>45</v>
      </c>
      <c r="H152" s="46" t="s">
        <v>45</v>
      </c>
      <c r="I152" s="47" t="str">
        <f t="shared" si="27"/>
        <v>N/A</v>
      </c>
      <c r="J152" s="46" t="str">
        <f t="shared" si="28"/>
        <v>N/A</v>
      </c>
      <c r="K152" s="58" t="s">
        <v>45</v>
      </c>
      <c r="L152" s="30" t="s">
        <v>45</v>
      </c>
      <c r="M152" s="30" t="str">
        <f t="shared" si="30"/>
        <v>N/A</v>
      </c>
      <c r="N152" s="30" t="str">
        <f t="shared" si="31"/>
        <v>N/A</v>
      </c>
      <c r="O152" s="53" t="s">
        <v>45</v>
      </c>
      <c r="P152" s="53" t="s">
        <v>45</v>
      </c>
      <c r="Q152" s="53" t="str">
        <f t="shared" si="32"/>
        <v>N/A</v>
      </c>
      <c r="R152" s="53" t="str">
        <f t="shared" si="33"/>
        <v>N/A</v>
      </c>
      <c r="S152" s="30" t="s">
        <v>45</v>
      </c>
      <c r="T152" s="30" t="s">
        <v>45</v>
      </c>
      <c r="U152" s="30" t="str">
        <f t="shared" si="34"/>
        <v>N/A</v>
      </c>
      <c r="V152" s="30" t="str">
        <f t="shared" si="35"/>
        <v>N/A</v>
      </c>
      <c r="W152" s="53" t="s">
        <v>45</v>
      </c>
      <c r="X152" s="53" t="s">
        <v>45</v>
      </c>
      <c r="Y152" s="53" t="str">
        <f t="shared" si="36"/>
        <v>N/A</v>
      </c>
      <c r="Z152" s="53" t="str">
        <f t="shared" si="37"/>
        <v>N/A</v>
      </c>
      <c r="AA152"/>
    </row>
    <row r="153" spans="1:27" x14ac:dyDescent="0.25">
      <c r="A153" s="3" t="s">
        <v>220</v>
      </c>
      <c r="B153" s="15" t="s">
        <v>51</v>
      </c>
      <c r="C153" s="30" t="s">
        <v>45</v>
      </c>
      <c r="D153" s="31" t="s">
        <v>45</v>
      </c>
      <c r="E153" s="30" t="str">
        <f t="shared" si="29"/>
        <v>N/A</v>
      </c>
      <c r="F153" s="32" t="str">
        <f t="shared" si="26"/>
        <v>N/A</v>
      </c>
      <c r="G153" s="46" t="s">
        <v>45</v>
      </c>
      <c r="H153" s="46" t="s">
        <v>45</v>
      </c>
      <c r="I153" s="47" t="str">
        <f t="shared" si="27"/>
        <v>N/A</v>
      </c>
      <c r="J153" s="46" t="str">
        <f t="shared" si="28"/>
        <v>N/A</v>
      </c>
      <c r="K153" s="58" t="s">
        <v>45</v>
      </c>
      <c r="L153" s="30" t="s">
        <v>45</v>
      </c>
      <c r="M153" s="30" t="str">
        <f t="shared" si="30"/>
        <v>N/A</v>
      </c>
      <c r="N153" s="30" t="str">
        <f t="shared" si="31"/>
        <v>N/A</v>
      </c>
      <c r="O153" s="53" t="s">
        <v>45</v>
      </c>
      <c r="P153" s="53" t="s">
        <v>45</v>
      </c>
      <c r="Q153" s="53" t="str">
        <f t="shared" si="32"/>
        <v>N/A</v>
      </c>
      <c r="R153" s="53" t="str">
        <f t="shared" si="33"/>
        <v>N/A</v>
      </c>
      <c r="S153" s="30" t="s">
        <v>45</v>
      </c>
      <c r="T153" s="30" t="s">
        <v>45</v>
      </c>
      <c r="U153" s="30" t="str">
        <f t="shared" si="34"/>
        <v>N/A</v>
      </c>
      <c r="V153" s="30" t="str">
        <f t="shared" si="35"/>
        <v>N/A</v>
      </c>
      <c r="W153" s="53" t="s">
        <v>45</v>
      </c>
      <c r="X153" s="53" t="s">
        <v>45</v>
      </c>
      <c r="Y153" s="53" t="str">
        <f t="shared" si="36"/>
        <v>N/A</v>
      </c>
      <c r="Z153" s="53" t="str">
        <f t="shared" si="37"/>
        <v>N/A</v>
      </c>
      <c r="AA153"/>
    </row>
    <row r="154" spans="1:27" x14ac:dyDescent="0.25">
      <c r="A154" s="3" t="s">
        <v>221</v>
      </c>
      <c r="B154" s="15" t="s">
        <v>51</v>
      </c>
      <c r="C154" s="30" t="s">
        <v>45</v>
      </c>
      <c r="D154" s="31" t="s">
        <v>45</v>
      </c>
      <c r="E154" s="30" t="str">
        <f t="shared" si="29"/>
        <v>N/A</v>
      </c>
      <c r="F154" s="32" t="str">
        <f t="shared" si="26"/>
        <v>N/A</v>
      </c>
      <c r="G154" s="46" t="s">
        <v>45</v>
      </c>
      <c r="H154" s="46" t="s">
        <v>45</v>
      </c>
      <c r="I154" s="47" t="str">
        <f t="shared" si="27"/>
        <v>N/A</v>
      </c>
      <c r="J154" s="46" t="str">
        <f t="shared" si="28"/>
        <v>N/A</v>
      </c>
      <c r="K154" s="58" t="s">
        <v>45</v>
      </c>
      <c r="L154" s="30" t="s">
        <v>45</v>
      </c>
      <c r="M154" s="30" t="str">
        <f t="shared" si="30"/>
        <v>N/A</v>
      </c>
      <c r="N154" s="30" t="str">
        <f t="shared" si="31"/>
        <v>N/A</v>
      </c>
      <c r="O154" s="53" t="s">
        <v>45</v>
      </c>
      <c r="P154" s="53" t="s">
        <v>45</v>
      </c>
      <c r="Q154" s="53" t="str">
        <f t="shared" si="32"/>
        <v>N/A</v>
      </c>
      <c r="R154" s="53" t="str">
        <f t="shared" si="33"/>
        <v>N/A</v>
      </c>
      <c r="S154" s="30" t="s">
        <v>45</v>
      </c>
      <c r="T154" s="30" t="s">
        <v>45</v>
      </c>
      <c r="U154" s="30" t="str">
        <f t="shared" si="34"/>
        <v>N/A</v>
      </c>
      <c r="V154" s="30" t="str">
        <f t="shared" si="35"/>
        <v>N/A</v>
      </c>
      <c r="W154" s="53" t="s">
        <v>45</v>
      </c>
      <c r="X154" s="53" t="s">
        <v>45</v>
      </c>
      <c r="Y154" s="53" t="str">
        <f t="shared" si="36"/>
        <v>N/A</v>
      </c>
      <c r="Z154" s="53" t="str">
        <f t="shared" si="37"/>
        <v>N/A</v>
      </c>
      <c r="AA154"/>
    </row>
    <row r="155" spans="1:27" ht="12.75" customHeight="1" x14ac:dyDescent="0.25">
      <c r="A155" s="3" t="s">
        <v>222</v>
      </c>
      <c r="B155" s="15" t="s">
        <v>51</v>
      </c>
      <c r="C155" s="30">
        <v>1.2E-4</v>
      </c>
      <c r="D155" s="31" t="s">
        <v>45</v>
      </c>
      <c r="E155" s="30" t="str">
        <f t="shared" si="29"/>
        <v>N/A</v>
      </c>
      <c r="F155" s="32" t="str">
        <f t="shared" si="26"/>
        <v>N/A</v>
      </c>
      <c r="G155" s="46">
        <v>1.2E-4</v>
      </c>
      <c r="H155" s="46" t="s">
        <v>45</v>
      </c>
      <c r="I155" s="47" t="str">
        <f t="shared" si="27"/>
        <v>N/A</v>
      </c>
      <c r="J155" s="46" t="str">
        <f t="shared" si="28"/>
        <v>N/A</v>
      </c>
      <c r="K155" s="58" t="s">
        <v>45</v>
      </c>
      <c r="L155" s="30" t="s">
        <v>45</v>
      </c>
      <c r="M155" s="30" t="str">
        <f t="shared" si="30"/>
        <v>N/A</v>
      </c>
      <c r="N155" s="30" t="str">
        <f t="shared" si="31"/>
        <v>N/A</v>
      </c>
      <c r="O155" s="53" t="s">
        <v>45</v>
      </c>
      <c r="P155" s="53" t="s">
        <v>45</v>
      </c>
      <c r="Q155" s="53" t="str">
        <f t="shared" si="32"/>
        <v>N/A</v>
      </c>
      <c r="R155" s="53" t="str">
        <f t="shared" si="33"/>
        <v>N/A</v>
      </c>
      <c r="S155" s="30" t="s">
        <v>45</v>
      </c>
      <c r="T155" s="30" t="s">
        <v>45</v>
      </c>
      <c r="U155" s="30" t="str">
        <f t="shared" si="34"/>
        <v>N/A</v>
      </c>
      <c r="V155" s="30" t="str">
        <f t="shared" si="35"/>
        <v>N/A</v>
      </c>
      <c r="W155" s="53" t="s">
        <v>45</v>
      </c>
      <c r="X155" s="53" t="s">
        <v>45</v>
      </c>
      <c r="Y155" s="53" t="str">
        <f t="shared" si="36"/>
        <v>N/A</v>
      </c>
      <c r="Z155" s="53" t="str">
        <f t="shared" si="37"/>
        <v>N/A</v>
      </c>
      <c r="AA155"/>
    </row>
    <row r="156" spans="1:27" x14ac:dyDescent="0.25">
      <c r="A156" s="3" t="s">
        <v>223</v>
      </c>
      <c r="B156" s="15" t="s">
        <v>51</v>
      </c>
      <c r="C156" s="30">
        <v>1.8E-5</v>
      </c>
      <c r="D156" s="31" t="s">
        <v>45</v>
      </c>
      <c r="E156" s="30" t="str">
        <f t="shared" si="29"/>
        <v>N/A</v>
      </c>
      <c r="F156" s="32" t="str">
        <f t="shared" si="26"/>
        <v>N/A</v>
      </c>
      <c r="G156" s="46">
        <v>1.8E-5</v>
      </c>
      <c r="H156" s="46" t="s">
        <v>45</v>
      </c>
      <c r="I156" s="47" t="str">
        <f t="shared" si="27"/>
        <v>N/A</v>
      </c>
      <c r="J156" s="46" t="str">
        <f t="shared" si="28"/>
        <v>N/A</v>
      </c>
      <c r="K156" s="58" t="s">
        <v>45</v>
      </c>
      <c r="L156" s="30" t="s">
        <v>45</v>
      </c>
      <c r="M156" s="30" t="str">
        <f t="shared" si="30"/>
        <v>N/A</v>
      </c>
      <c r="N156" s="30" t="str">
        <f t="shared" si="31"/>
        <v>N/A</v>
      </c>
      <c r="O156" s="53" t="s">
        <v>45</v>
      </c>
      <c r="P156" s="53" t="s">
        <v>45</v>
      </c>
      <c r="Q156" s="53" t="str">
        <f t="shared" si="32"/>
        <v>N/A</v>
      </c>
      <c r="R156" s="53" t="str">
        <f t="shared" si="33"/>
        <v>N/A</v>
      </c>
      <c r="S156" s="30" t="s">
        <v>45</v>
      </c>
      <c r="T156" s="30" t="s">
        <v>45</v>
      </c>
      <c r="U156" s="30" t="str">
        <f t="shared" si="34"/>
        <v>N/A</v>
      </c>
      <c r="V156" s="30" t="str">
        <f t="shared" si="35"/>
        <v>N/A</v>
      </c>
      <c r="W156" s="53" t="s">
        <v>45</v>
      </c>
      <c r="X156" s="53" t="s">
        <v>45</v>
      </c>
      <c r="Y156" s="53" t="str">
        <f t="shared" si="36"/>
        <v>N/A</v>
      </c>
      <c r="Z156" s="53" t="str">
        <f t="shared" si="37"/>
        <v>N/A</v>
      </c>
      <c r="AA156"/>
    </row>
    <row r="157" spans="1:27" x14ac:dyDescent="0.25">
      <c r="A157" s="3" t="s">
        <v>224</v>
      </c>
      <c r="B157" s="15" t="s">
        <v>51</v>
      </c>
      <c r="C157" s="30" t="s">
        <v>45</v>
      </c>
      <c r="D157" s="31" t="s">
        <v>45</v>
      </c>
      <c r="E157" s="30" t="str">
        <f t="shared" si="29"/>
        <v>N/A</v>
      </c>
      <c r="F157" s="32" t="str">
        <f t="shared" si="26"/>
        <v>N/A</v>
      </c>
      <c r="G157" s="46" t="s">
        <v>45</v>
      </c>
      <c r="H157" s="46" t="s">
        <v>45</v>
      </c>
      <c r="I157" s="47" t="str">
        <f t="shared" si="27"/>
        <v>N/A</v>
      </c>
      <c r="J157" s="46" t="str">
        <f t="shared" si="28"/>
        <v>N/A</v>
      </c>
      <c r="K157" s="58" t="s">
        <v>45</v>
      </c>
      <c r="L157" s="30" t="s">
        <v>45</v>
      </c>
      <c r="M157" s="30" t="str">
        <f t="shared" si="30"/>
        <v>N/A</v>
      </c>
      <c r="N157" s="30" t="str">
        <f t="shared" si="31"/>
        <v>N/A</v>
      </c>
      <c r="O157" s="53" t="s">
        <v>45</v>
      </c>
      <c r="P157" s="53" t="s">
        <v>45</v>
      </c>
      <c r="Q157" s="53" t="str">
        <f t="shared" si="32"/>
        <v>N/A</v>
      </c>
      <c r="R157" s="53" t="str">
        <f t="shared" si="33"/>
        <v>N/A</v>
      </c>
      <c r="S157" s="30" t="s">
        <v>45</v>
      </c>
      <c r="T157" s="30" t="s">
        <v>45</v>
      </c>
      <c r="U157" s="30" t="str">
        <f t="shared" si="34"/>
        <v>N/A</v>
      </c>
      <c r="V157" s="30" t="str">
        <f t="shared" si="35"/>
        <v>N/A</v>
      </c>
      <c r="W157" s="53" t="s">
        <v>45</v>
      </c>
      <c r="X157" s="53" t="s">
        <v>45</v>
      </c>
      <c r="Y157" s="53" t="str">
        <f t="shared" si="36"/>
        <v>N/A</v>
      </c>
      <c r="Z157" s="53" t="str">
        <f t="shared" si="37"/>
        <v>N/A</v>
      </c>
      <c r="AA157"/>
    </row>
    <row r="158" spans="1:27" x14ac:dyDescent="0.25">
      <c r="A158" s="3" t="s">
        <v>225</v>
      </c>
      <c r="B158" s="15" t="s">
        <v>51</v>
      </c>
      <c r="C158" s="30" t="s">
        <v>45</v>
      </c>
      <c r="D158" s="31" t="s">
        <v>45</v>
      </c>
      <c r="E158" s="30" t="str">
        <f t="shared" si="29"/>
        <v>N/A</v>
      </c>
      <c r="F158" s="32" t="str">
        <f t="shared" si="26"/>
        <v>N/A</v>
      </c>
      <c r="G158" s="46" t="s">
        <v>45</v>
      </c>
      <c r="H158" s="46" t="s">
        <v>45</v>
      </c>
      <c r="I158" s="47" t="str">
        <f t="shared" si="27"/>
        <v>N/A</v>
      </c>
      <c r="J158" s="46" t="str">
        <f t="shared" si="28"/>
        <v>N/A</v>
      </c>
      <c r="K158" s="58" t="s">
        <v>45</v>
      </c>
      <c r="L158" s="30" t="s">
        <v>45</v>
      </c>
      <c r="M158" s="30" t="str">
        <f t="shared" si="30"/>
        <v>N/A</v>
      </c>
      <c r="N158" s="30" t="str">
        <f t="shared" si="31"/>
        <v>N/A</v>
      </c>
      <c r="O158" s="53" t="s">
        <v>45</v>
      </c>
      <c r="P158" s="53" t="s">
        <v>45</v>
      </c>
      <c r="Q158" s="53" t="str">
        <f t="shared" si="32"/>
        <v>N/A</v>
      </c>
      <c r="R158" s="53" t="str">
        <f t="shared" si="33"/>
        <v>N/A</v>
      </c>
      <c r="S158" s="30" t="s">
        <v>45</v>
      </c>
      <c r="T158" s="30" t="s">
        <v>45</v>
      </c>
      <c r="U158" s="30" t="str">
        <f t="shared" si="34"/>
        <v>N/A</v>
      </c>
      <c r="V158" s="30" t="str">
        <f t="shared" si="35"/>
        <v>N/A</v>
      </c>
      <c r="W158" s="53" t="s">
        <v>45</v>
      </c>
      <c r="X158" s="53" t="s">
        <v>45</v>
      </c>
      <c r="Y158" s="53" t="str">
        <f t="shared" si="36"/>
        <v>N/A</v>
      </c>
      <c r="Z158" s="53" t="str">
        <f t="shared" si="37"/>
        <v>N/A</v>
      </c>
      <c r="AA158"/>
    </row>
    <row r="159" spans="1:27" x14ac:dyDescent="0.25">
      <c r="A159" s="3" t="s">
        <v>226</v>
      </c>
      <c r="B159" s="15" t="s">
        <v>51</v>
      </c>
      <c r="C159" s="30">
        <v>0.1</v>
      </c>
      <c r="D159" s="31" t="s">
        <v>45</v>
      </c>
      <c r="E159" s="30" t="str">
        <f t="shared" si="29"/>
        <v>N/A</v>
      </c>
      <c r="F159" s="32" t="str">
        <f t="shared" si="26"/>
        <v>N/A</v>
      </c>
      <c r="G159" s="46" t="s">
        <v>45</v>
      </c>
      <c r="H159" s="46" t="s">
        <v>45</v>
      </c>
      <c r="I159" s="47" t="str">
        <f t="shared" si="27"/>
        <v>N/A</v>
      </c>
      <c r="J159" s="46" t="str">
        <f t="shared" si="28"/>
        <v>N/A</v>
      </c>
      <c r="K159" s="58" t="s">
        <v>45</v>
      </c>
      <c r="L159" s="30" t="s">
        <v>45</v>
      </c>
      <c r="M159" s="30" t="str">
        <f t="shared" si="30"/>
        <v>N/A</v>
      </c>
      <c r="N159" s="30" t="str">
        <f t="shared" si="31"/>
        <v>N/A</v>
      </c>
      <c r="O159" s="53" t="s">
        <v>45</v>
      </c>
      <c r="P159" s="53" t="s">
        <v>45</v>
      </c>
      <c r="Q159" s="53" t="str">
        <f t="shared" si="32"/>
        <v>N/A</v>
      </c>
      <c r="R159" s="53" t="str">
        <f t="shared" si="33"/>
        <v>N/A</v>
      </c>
      <c r="S159" s="30" t="s">
        <v>45</v>
      </c>
      <c r="T159" s="30" t="s">
        <v>45</v>
      </c>
      <c r="U159" s="30" t="str">
        <f t="shared" si="34"/>
        <v>N/A</v>
      </c>
      <c r="V159" s="30" t="str">
        <f t="shared" si="35"/>
        <v>N/A</v>
      </c>
      <c r="W159" s="53" t="s">
        <v>45</v>
      </c>
      <c r="X159" s="53" t="s">
        <v>45</v>
      </c>
      <c r="Y159" s="53" t="str">
        <f t="shared" si="36"/>
        <v>N/A</v>
      </c>
      <c r="Z159" s="53" t="str">
        <f t="shared" si="37"/>
        <v>N/A</v>
      </c>
      <c r="AA159"/>
    </row>
    <row r="160" spans="1:27" x14ac:dyDescent="0.25">
      <c r="A160" s="3" t="s">
        <v>227</v>
      </c>
      <c r="B160" s="15">
        <f>0.001*1000</f>
        <v>1</v>
      </c>
      <c r="C160" s="30">
        <v>0.03</v>
      </c>
      <c r="D160" s="31">
        <v>0.28000000000000003</v>
      </c>
      <c r="E160" s="30">
        <f t="shared" si="29"/>
        <v>-0.25</v>
      </c>
      <c r="F160" s="32">
        <f t="shared" si="26"/>
        <v>-89.285714285714278</v>
      </c>
      <c r="G160" s="46">
        <v>0.04</v>
      </c>
      <c r="H160" s="46">
        <v>8.1999999999999993</v>
      </c>
      <c r="I160" s="47">
        <f t="shared" si="27"/>
        <v>-8.16</v>
      </c>
      <c r="J160" s="46">
        <f t="shared" si="28"/>
        <v>-99.512195121951237</v>
      </c>
      <c r="K160" s="58">
        <v>19</v>
      </c>
      <c r="L160" s="30">
        <v>19</v>
      </c>
      <c r="M160" s="30">
        <f t="shared" si="30"/>
        <v>0</v>
      </c>
      <c r="N160" s="30">
        <f t="shared" si="31"/>
        <v>0</v>
      </c>
      <c r="O160" s="53">
        <v>15</v>
      </c>
      <c r="P160" s="53">
        <v>15</v>
      </c>
      <c r="Q160" s="53">
        <f t="shared" si="32"/>
        <v>0</v>
      </c>
      <c r="R160" s="53">
        <f t="shared" si="33"/>
        <v>0</v>
      </c>
      <c r="S160" s="30">
        <v>13</v>
      </c>
      <c r="T160" s="30">
        <v>13</v>
      </c>
      <c r="U160" s="30">
        <f t="shared" si="34"/>
        <v>0</v>
      </c>
      <c r="V160" s="30">
        <f t="shared" si="35"/>
        <v>0</v>
      </c>
      <c r="W160" s="53">
        <v>7.9</v>
      </c>
      <c r="X160" s="53">
        <v>7.9</v>
      </c>
      <c r="Y160" s="53">
        <f t="shared" si="36"/>
        <v>0</v>
      </c>
      <c r="Z160" s="53">
        <f t="shared" si="37"/>
        <v>0</v>
      </c>
      <c r="AA160"/>
    </row>
    <row r="161" spans="1:27" x14ac:dyDescent="0.25">
      <c r="A161" s="3" t="s">
        <v>228</v>
      </c>
      <c r="B161" s="15" t="s">
        <v>51</v>
      </c>
      <c r="C161" s="30" t="s">
        <v>45</v>
      </c>
      <c r="D161" s="31" t="s">
        <v>45</v>
      </c>
      <c r="E161" s="30" t="str">
        <f t="shared" si="29"/>
        <v>N/A</v>
      </c>
      <c r="F161" s="32" t="str">
        <f t="shared" si="26"/>
        <v>N/A</v>
      </c>
      <c r="G161" s="46" t="s">
        <v>45</v>
      </c>
      <c r="H161" s="46" t="s">
        <v>45</v>
      </c>
      <c r="I161" s="47" t="str">
        <f t="shared" si="27"/>
        <v>N/A</v>
      </c>
      <c r="J161" s="46" t="str">
        <f t="shared" si="28"/>
        <v>N/A</v>
      </c>
      <c r="K161" s="58" t="s">
        <v>45</v>
      </c>
      <c r="L161" s="30" t="s">
        <v>45</v>
      </c>
      <c r="M161" s="30" t="str">
        <f t="shared" si="30"/>
        <v>N/A</v>
      </c>
      <c r="N161" s="30" t="str">
        <f t="shared" si="31"/>
        <v>N/A</v>
      </c>
      <c r="O161" s="53" t="s">
        <v>45</v>
      </c>
      <c r="P161" s="53" t="s">
        <v>45</v>
      </c>
      <c r="Q161" s="53" t="str">
        <f t="shared" si="32"/>
        <v>N/A</v>
      </c>
      <c r="R161" s="53" t="str">
        <f t="shared" si="33"/>
        <v>N/A</v>
      </c>
      <c r="S161" s="30" t="s">
        <v>45</v>
      </c>
      <c r="T161" s="30" t="s">
        <v>45</v>
      </c>
      <c r="U161" s="30" t="str">
        <f t="shared" si="34"/>
        <v>N/A</v>
      </c>
      <c r="V161" s="30" t="str">
        <f t="shared" si="35"/>
        <v>N/A</v>
      </c>
      <c r="W161" s="53" t="s">
        <v>45</v>
      </c>
      <c r="X161" s="53" t="s">
        <v>45</v>
      </c>
      <c r="Y161" s="53" t="str">
        <f t="shared" si="36"/>
        <v>N/A</v>
      </c>
      <c r="Z161" s="53" t="str">
        <f t="shared" si="37"/>
        <v>N/A</v>
      </c>
      <c r="AA161"/>
    </row>
    <row r="162" spans="1:27" x14ac:dyDescent="0.25">
      <c r="A162" s="3" t="s">
        <v>229</v>
      </c>
      <c r="B162" s="15" t="s">
        <v>51</v>
      </c>
      <c r="C162" s="30" t="s">
        <v>45</v>
      </c>
      <c r="D162" s="31" t="s">
        <v>45</v>
      </c>
      <c r="E162" s="30" t="str">
        <f t="shared" si="29"/>
        <v>N/A</v>
      </c>
      <c r="F162" s="32" t="str">
        <f t="shared" si="26"/>
        <v>N/A</v>
      </c>
      <c r="G162" s="46" t="s">
        <v>45</v>
      </c>
      <c r="H162" s="46" t="s">
        <v>45</v>
      </c>
      <c r="I162" s="47" t="str">
        <f t="shared" si="27"/>
        <v>N/A</v>
      </c>
      <c r="J162" s="46" t="str">
        <f t="shared" si="28"/>
        <v>N/A</v>
      </c>
      <c r="K162" s="58" t="s">
        <v>45</v>
      </c>
      <c r="L162" s="30" t="s">
        <v>45</v>
      </c>
      <c r="M162" s="30" t="str">
        <f t="shared" si="30"/>
        <v>N/A</v>
      </c>
      <c r="N162" s="30" t="str">
        <f t="shared" si="31"/>
        <v>N/A</v>
      </c>
      <c r="O162" s="53" t="s">
        <v>45</v>
      </c>
      <c r="P162" s="53" t="s">
        <v>45</v>
      </c>
      <c r="Q162" s="53" t="str">
        <f t="shared" si="32"/>
        <v>N/A</v>
      </c>
      <c r="R162" s="53" t="str">
        <f t="shared" si="33"/>
        <v>N/A</v>
      </c>
      <c r="S162" s="30" t="s">
        <v>45</v>
      </c>
      <c r="T162" s="30" t="s">
        <v>45</v>
      </c>
      <c r="U162" s="30" t="str">
        <f t="shared" si="34"/>
        <v>N/A</v>
      </c>
      <c r="V162" s="30" t="str">
        <f t="shared" si="35"/>
        <v>N/A</v>
      </c>
      <c r="W162" s="53" t="s">
        <v>45</v>
      </c>
      <c r="X162" s="53" t="s">
        <v>45</v>
      </c>
      <c r="Y162" s="53" t="str">
        <f t="shared" si="36"/>
        <v>N/A</v>
      </c>
      <c r="Z162" s="53" t="str">
        <f t="shared" si="37"/>
        <v>N/A</v>
      </c>
      <c r="AA162"/>
    </row>
    <row r="163" spans="1:27" x14ac:dyDescent="0.25">
      <c r="A163" s="3" t="s">
        <v>230</v>
      </c>
      <c r="B163" s="15" t="s">
        <v>231</v>
      </c>
      <c r="C163" s="35" t="s">
        <v>232</v>
      </c>
      <c r="D163" s="31" t="s">
        <v>45</v>
      </c>
      <c r="E163" s="30" t="str">
        <f t="shared" si="29"/>
        <v>N/A</v>
      </c>
      <c r="F163" s="32" t="str">
        <f t="shared" si="26"/>
        <v>N/A</v>
      </c>
      <c r="G163" s="46" t="s">
        <v>45</v>
      </c>
      <c r="H163" s="46" t="s">
        <v>45</v>
      </c>
      <c r="I163" s="47" t="str">
        <f t="shared" si="27"/>
        <v>N/A</v>
      </c>
      <c r="J163" s="46" t="str">
        <f t="shared" si="28"/>
        <v>N/A</v>
      </c>
      <c r="K163" s="58" t="s">
        <v>45</v>
      </c>
      <c r="L163" s="30" t="s">
        <v>45</v>
      </c>
      <c r="M163" s="30" t="str">
        <f t="shared" si="30"/>
        <v>N/A</v>
      </c>
      <c r="N163" s="30" t="str">
        <f t="shared" si="31"/>
        <v>N/A</v>
      </c>
      <c r="O163" s="53" t="s">
        <v>233</v>
      </c>
      <c r="P163" s="53" t="s">
        <v>45</v>
      </c>
      <c r="Q163" s="53" t="str">
        <f t="shared" si="32"/>
        <v>N/A</v>
      </c>
      <c r="R163" s="53" t="str">
        <f t="shared" si="33"/>
        <v>N/A</v>
      </c>
      <c r="S163" s="30" t="s">
        <v>45</v>
      </c>
      <c r="T163" s="30" t="s">
        <v>45</v>
      </c>
      <c r="U163" s="30" t="str">
        <f t="shared" si="34"/>
        <v>N/A</v>
      </c>
      <c r="V163" s="30" t="str">
        <f t="shared" si="35"/>
        <v>N/A</v>
      </c>
      <c r="W163" s="53" t="s">
        <v>234</v>
      </c>
      <c r="X163" s="53" t="s">
        <v>45</v>
      </c>
      <c r="Y163" s="53" t="str">
        <f t="shared" si="36"/>
        <v>N/A</v>
      </c>
      <c r="Z163" s="53" t="str">
        <f t="shared" si="37"/>
        <v>N/A</v>
      </c>
      <c r="AA163"/>
    </row>
    <row r="164" spans="1:27" x14ac:dyDescent="0.25">
      <c r="A164" s="3" t="s">
        <v>235</v>
      </c>
      <c r="B164" s="15" t="s">
        <v>51</v>
      </c>
      <c r="C164" s="30" t="s">
        <v>45</v>
      </c>
      <c r="D164" s="31" t="s">
        <v>45</v>
      </c>
      <c r="E164" s="30" t="str">
        <f t="shared" si="29"/>
        <v>N/A</v>
      </c>
      <c r="F164" s="32" t="str">
        <f t="shared" si="26"/>
        <v>N/A</v>
      </c>
      <c r="G164" s="46" t="s">
        <v>45</v>
      </c>
      <c r="H164" s="46" t="s">
        <v>45</v>
      </c>
      <c r="I164" s="47" t="str">
        <f t="shared" si="27"/>
        <v>N/A</v>
      </c>
      <c r="J164" s="46" t="str">
        <f t="shared" si="28"/>
        <v>N/A</v>
      </c>
      <c r="K164" s="58" t="s">
        <v>45</v>
      </c>
      <c r="L164" s="30" t="s">
        <v>45</v>
      </c>
      <c r="M164" s="30" t="str">
        <f t="shared" si="30"/>
        <v>N/A</v>
      </c>
      <c r="N164" s="30" t="str">
        <f t="shared" si="31"/>
        <v>N/A</v>
      </c>
      <c r="O164" s="53" t="s">
        <v>45</v>
      </c>
      <c r="P164" s="53" t="s">
        <v>45</v>
      </c>
      <c r="Q164" s="53" t="str">
        <f t="shared" si="32"/>
        <v>N/A</v>
      </c>
      <c r="R164" s="53" t="str">
        <f t="shared" si="33"/>
        <v>N/A</v>
      </c>
      <c r="S164" s="30" t="s">
        <v>45</v>
      </c>
      <c r="T164" s="30" t="s">
        <v>45</v>
      </c>
      <c r="U164" s="30" t="str">
        <f t="shared" si="34"/>
        <v>N/A</v>
      </c>
      <c r="V164" s="30" t="str">
        <f t="shared" si="35"/>
        <v>N/A</v>
      </c>
      <c r="W164" s="53" t="s">
        <v>45</v>
      </c>
      <c r="X164" s="53" t="s">
        <v>45</v>
      </c>
      <c r="Y164" s="53" t="str">
        <f t="shared" si="36"/>
        <v>N/A</v>
      </c>
      <c r="Z164" s="53" t="str">
        <f t="shared" si="37"/>
        <v>N/A</v>
      </c>
      <c r="AA164"/>
    </row>
    <row r="165" spans="1:27" x14ac:dyDescent="0.25">
      <c r="A165" s="3" t="s">
        <v>236</v>
      </c>
      <c r="B165" s="15" t="s">
        <v>237</v>
      </c>
      <c r="C165" s="30">
        <v>4000</v>
      </c>
      <c r="D165" s="31">
        <v>21000</v>
      </c>
      <c r="E165" s="30">
        <f t="shared" si="29"/>
        <v>-17000</v>
      </c>
      <c r="F165" s="32">
        <f t="shared" si="26"/>
        <v>-80.952380952380949</v>
      </c>
      <c r="G165" s="46">
        <v>300000</v>
      </c>
      <c r="H165" s="46">
        <v>4600000</v>
      </c>
      <c r="I165" s="47">
        <f t="shared" si="27"/>
        <v>-4300000</v>
      </c>
      <c r="J165" s="46">
        <f t="shared" si="28"/>
        <v>-93.478260869565219</v>
      </c>
      <c r="K165" s="58" t="s">
        <v>45</v>
      </c>
      <c r="L165" s="30" t="s">
        <v>45</v>
      </c>
      <c r="M165" s="30" t="str">
        <f t="shared" si="30"/>
        <v>N/A</v>
      </c>
      <c r="N165" s="30" t="str">
        <f t="shared" si="31"/>
        <v>N/A</v>
      </c>
      <c r="O165" s="53" t="s">
        <v>45</v>
      </c>
      <c r="P165" s="53" t="s">
        <v>45</v>
      </c>
      <c r="Q165" s="53" t="str">
        <f t="shared" si="32"/>
        <v>N/A</v>
      </c>
      <c r="R165" s="53" t="str">
        <f t="shared" si="33"/>
        <v>N/A</v>
      </c>
      <c r="S165" s="30" t="s">
        <v>45</v>
      </c>
      <c r="T165" s="30" t="s">
        <v>45</v>
      </c>
      <c r="U165" s="30" t="str">
        <f t="shared" si="34"/>
        <v>N/A</v>
      </c>
      <c r="V165" s="30" t="str">
        <f t="shared" si="35"/>
        <v>N/A</v>
      </c>
      <c r="W165" s="53" t="s">
        <v>45</v>
      </c>
      <c r="X165" s="53" t="s">
        <v>45</v>
      </c>
      <c r="Y165" s="53" t="str">
        <f t="shared" si="36"/>
        <v>N/A</v>
      </c>
      <c r="Z165" s="53" t="str">
        <f t="shared" si="37"/>
        <v>N/A</v>
      </c>
      <c r="AA165"/>
    </row>
    <row r="166" spans="1:27" x14ac:dyDescent="0.25">
      <c r="A166" s="3" t="s">
        <v>238</v>
      </c>
      <c r="B166" s="15" t="s">
        <v>51</v>
      </c>
      <c r="C166" s="30" t="s">
        <v>45</v>
      </c>
      <c r="D166" s="31" t="s">
        <v>45</v>
      </c>
      <c r="E166" s="30" t="str">
        <f t="shared" si="29"/>
        <v>N/A</v>
      </c>
      <c r="F166" s="32" t="str">
        <f t="shared" si="26"/>
        <v>N/A</v>
      </c>
      <c r="G166" s="46" t="s">
        <v>45</v>
      </c>
      <c r="H166" s="46" t="s">
        <v>45</v>
      </c>
      <c r="I166" s="47" t="str">
        <f t="shared" si="27"/>
        <v>N/A</v>
      </c>
      <c r="J166" s="46" t="str">
        <f t="shared" si="28"/>
        <v>N/A</v>
      </c>
      <c r="K166" s="58" t="s">
        <v>45</v>
      </c>
      <c r="L166" s="30" t="s">
        <v>45</v>
      </c>
      <c r="M166" s="30" t="str">
        <f t="shared" si="30"/>
        <v>N/A</v>
      </c>
      <c r="N166" s="30" t="str">
        <f t="shared" si="31"/>
        <v>N/A</v>
      </c>
      <c r="O166" s="53" t="s">
        <v>45</v>
      </c>
      <c r="P166" s="53" t="s">
        <v>45</v>
      </c>
      <c r="Q166" s="53" t="str">
        <f t="shared" si="32"/>
        <v>N/A</v>
      </c>
      <c r="R166" s="53" t="str">
        <f t="shared" si="33"/>
        <v>N/A</v>
      </c>
      <c r="S166" s="30" t="s">
        <v>45</v>
      </c>
      <c r="T166" s="30" t="s">
        <v>45</v>
      </c>
      <c r="U166" s="30" t="str">
        <f t="shared" si="34"/>
        <v>N/A</v>
      </c>
      <c r="V166" s="30" t="str">
        <f t="shared" si="35"/>
        <v>N/A</v>
      </c>
      <c r="W166" s="53" t="s">
        <v>45</v>
      </c>
      <c r="X166" s="53" t="s">
        <v>45</v>
      </c>
      <c r="Y166" s="53" t="str">
        <f t="shared" si="36"/>
        <v>N/A</v>
      </c>
      <c r="Z166" s="53" t="str">
        <f t="shared" si="37"/>
        <v>N/A</v>
      </c>
      <c r="AA166"/>
    </row>
    <row r="167" spans="1:27" x14ac:dyDescent="0.25">
      <c r="A167" s="3" t="s">
        <v>239</v>
      </c>
      <c r="B167" s="15" t="s">
        <v>240</v>
      </c>
      <c r="C167" s="30">
        <v>6.3999999999999997E-5</v>
      </c>
      <c r="D167" s="31">
        <v>1.7000000000000001E-4</v>
      </c>
      <c r="E167" s="30">
        <f t="shared" si="29"/>
        <v>-1.0600000000000002E-4</v>
      </c>
      <c r="F167" s="32">
        <f t="shared" si="26"/>
        <v>-62.352941176470587</v>
      </c>
      <c r="G167" s="46">
        <v>6.3999999999999997E-5</v>
      </c>
      <c r="H167" s="46">
        <v>1.7000000000000001E-4</v>
      </c>
      <c r="I167" s="47">
        <f t="shared" si="27"/>
        <v>-1.0600000000000002E-4</v>
      </c>
      <c r="J167" s="46">
        <f t="shared" si="28"/>
        <v>-62.352941176470587</v>
      </c>
      <c r="K167" s="58" t="s">
        <v>45</v>
      </c>
      <c r="L167" s="30" t="s">
        <v>45</v>
      </c>
      <c r="M167" s="30" t="str">
        <f t="shared" si="30"/>
        <v>N/A</v>
      </c>
      <c r="N167" s="30" t="str">
        <f t="shared" si="31"/>
        <v>N/A</v>
      </c>
      <c r="O167" s="53">
        <v>1.4E-2</v>
      </c>
      <c r="P167" s="53">
        <v>1.4E-2</v>
      </c>
      <c r="Q167" s="53">
        <f t="shared" si="32"/>
        <v>0</v>
      </c>
      <c r="R167" s="53">
        <f t="shared" si="33"/>
        <v>0</v>
      </c>
      <c r="S167" s="30" t="s">
        <v>45</v>
      </c>
      <c r="T167" s="30" t="s">
        <v>45</v>
      </c>
      <c r="U167" s="30" t="str">
        <f t="shared" si="34"/>
        <v>N/A</v>
      </c>
      <c r="V167" s="30" t="str">
        <f t="shared" si="35"/>
        <v>N/A</v>
      </c>
      <c r="W167" s="53">
        <v>0.03</v>
      </c>
      <c r="X167" s="53">
        <v>0.03</v>
      </c>
      <c r="Y167" s="53">
        <f t="shared" si="36"/>
        <v>0</v>
      </c>
      <c r="Z167" s="53">
        <f t="shared" si="37"/>
        <v>0</v>
      </c>
      <c r="AA167"/>
    </row>
    <row r="168" spans="1:27" x14ac:dyDescent="0.25">
      <c r="A168" s="3" t="s">
        <v>241</v>
      </c>
      <c r="B168" s="15" t="s">
        <v>51</v>
      </c>
      <c r="C168" s="30">
        <v>20</v>
      </c>
      <c r="D168" s="31">
        <v>960</v>
      </c>
      <c r="E168" s="30">
        <f t="shared" si="29"/>
        <v>-940</v>
      </c>
      <c r="F168" s="32">
        <f t="shared" si="26"/>
        <v>-97.916666666666657</v>
      </c>
      <c r="G168" s="46">
        <v>30</v>
      </c>
      <c r="H168" s="46">
        <v>11000</v>
      </c>
      <c r="I168" s="47">
        <f t="shared" si="27"/>
        <v>-10970</v>
      </c>
      <c r="J168" s="46">
        <f t="shared" si="28"/>
        <v>-99.727272727272734</v>
      </c>
      <c r="K168" s="58" t="s">
        <v>45</v>
      </c>
      <c r="L168" s="30" t="s">
        <v>45</v>
      </c>
      <c r="M168" s="30" t="str">
        <f t="shared" si="30"/>
        <v>N/A</v>
      </c>
      <c r="N168" s="30" t="str">
        <f t="shared" si="31"/>
        <v>N/A</v>
      </c>
      <c r="O168" s="53" t="s">
        <v>45</v>
      </c>
      <c r="P168" s="53" t="s">
        <v>45</v>
      </c>
      <c r="Q168" s="53" t="str">
        <f t="shared" si="32"/>
        <v>N/A</v>
      </c>
      <c r="R168" s="53" t="str">
        <f t="shared" si="33"/>
        <v>N/A</v>
      </c>
      <c r="S168" s="30" t="s">
        <v>45</v>
      </c>
      <c r="T168" s="30" t="s">
        <v>45</v>
      </c>
      <c r="U168" s="30" t="str">
        <f t="shared" si="34"/>
        <v>N/A</v>
      </c>
      <c r="V168" s="30" t="str">
        <f t="shared" si="35"/>
        <v>N/A</v>
      </c>
      <c r="W168" s="53" t="s">
        <v>45</v>
      </c>
      <c r="X168" s="53" t="s">
        <v>45</v>
      </c>
      <c r="Y168" s="53" t="str">
        <f t="shared" si="36"/>
        <v>N/A</v>
      </c>
      <c r="Z168" s="53" t="str">
        <f t="shared" si="37"/>
        <v>N/A</v>
      </c>
      <c r="AA168"/>
    </row>
    <row r="169" spans="1:27" x14ac:dyDescent="0.25">
      <c r="A169" s="3" t="s">
        <v>242</v>
      </c>
      <c r="B169" s="15" t="s">
        <v>243</v>
      </c>
      <c r="C169" s="30">
        <v>170</v>
      </c>
      <c r="D169" s="31" t="s">
        <v>45</v>
      </c>
      <c r="E169" s="30" t="str">
        <f t="shared" si="29"/>
        <v>N/A</v>
      </c>
      <c r="F169" s="32" t="str">
        <f t="shared" si="26"/>
        <v>N/A</v>
      </c>
      <c r="G169" s="46">
        <v>4200</v>
      </c>
      <c r="H169" s="46" t="s">
        <v>45</v>
      </c>
      <c r="I169" s="47" t="str">
        <f t="shared" si="27"/>
        <v>N/A</v>
      </c>
      <c r="J169" s="46" t="str">
        <f t="shared" si="28"/>
        <v>N/A</v>
      </c>
      <c r="K169" s="58" t="s">
        <v>45</v>
      </c>
      <c r="L169" s="30" t="s">
        <v>244</v>
      </c>
      <c r="M169" s="30" t="str">
        <f t="shared" si="30"/>
        <v>N/A</v>
      </c>
      <c r="N169" s="30" t="str">
        <f t="shared" si="31"/>
        <v>N/A</v>
      </c>
      <c r="O169" s="53" t="s">
        <v>45</v>
      </c>
      <c r="P169" s="53">
        <v>5</v>
      </c>
      <c r="Q169" s="53" t="str">
        <f t="shared" si="32"/>
        <v>N/A</v>
      </c>
      <c r="R169" s="53" t="str">
        <f t="shared" si="33"/>
        <v>N/A</v>
      </c>
      <c r="S169" s="30">
        <v>290</v>
      </c>
      <c r="T169" s="30">
        <v>290</v>
      </c>
      <c r="U169" s="30">
        <f t="shared" si="34"/>
        <v>0</v>
      </c>
      <c r="V169" s="30">
        <f t="shared" si="35"/>
        <v>0</v>
      </c>
      <c r="W169" s="53">
        <v>71</v>
      </c>
      <c r="X169" s="53">
        <v>71</v>
      </c>
      <c r="Y169" s="53">
        <f t="shared" si="36"/>
        <v>0</v>
      </c>
      <c r="Z169" s="53">
        <f t="shared" si="37"/>
        <v>0</v>
      </c>
      <c r="AA169"/>
    </row>
    <row r="170" spans="1:27" x14ac:dyDescent="0.25">
      <c r="A170" s="3" t="s">
        <v>245</v>
      </c>
      <c r="B170" s="15" t="s">
        <v>246</v>
      </c>
      <c r="C170" s="30" t="s">
        <v>45</v>
      </c>
      <c r="D170" s="31" t="s">
        <v>45</v>
      </c>
      <c r="E170" s="30" t="str">
        <f t="shared" si="29"/>
        <v>N/A</v>
      </c>
      <c r="F170" s="32" t="str">
        <f t="shared" si="26"/>
        <v>N/A</v>
      </c>
      <c r="G170" s="46" t="s">
        <v>45</v>
      </c>
      <c r="H170" s="46" t="s">
        <v>45</v>
      </c>
      <c r="I170" s="47" t="str">
        <f t="shared" si="27"/>
        <v>N/A</v>
      </c>
      <c r="J170" s="46" t="str">
        <f t="shared" si="28"/>
        <v>N/A</v>
      </c>
      <c r="K170" s="58">
        <v>3.2</v>
      </c>
      <c r="L170" s="30">
        <v>3.4</v>
      </c>
      <c r="M170" s="30">
        <f t="shared" si="30"/>
        <v>-0.19999999999999973</v>
      </c>
      <c r="N170" s="30">
        <f t="shared" si="31"/>
        <v>-5.882352941176463</v>
      </c>
      <c r="O170" s="53" t="s">
        <v>45</v>
      </c>
      <c r="P170" s="53" t="s">
        <v>45</v>
      </c>
      <c r="Q170" s="53" t="str">
        <f t="shared" si="32"/>
        <v>N/A</v>
      </c>
      <c r="R170" s="53" t="str">
        <f t="shared" si="33"/>
        <v>N/A</v>
      </c>
      <c r="S170" s="30">
        <v>1.9</v>
      </c>
      <c r="T170" s="30">
        <v>1.9</v>
      </c>
      <c r="U170" s="30">
        <f t="shared" si="34"/>
        <v>0</v>
      </c>
      <c r="V170" s="30">
        <f t="shared" si="35"/>
        <v>0</v>
      </c>
      <c r="W170" s="53" t="s">
        <v>45</v>
      </c>
      <c r="X170" s="53" t="s">
        <v>45</v>
      </c>
      <c r="Y170" s="53" t="str">
        <f t="shared" si="36"/>
        <v>N/A</v>
      </c>
      <c r="Z170" s="53" t="str">
        <f t="shared" si="37"/>
        <v>N/A</v>
      </c>
      <c r="AA170"/>
    </row>
    <row r="171" spans="1:27" x14ac:dyDescent="0.25">
      <c r="A171" s="3" t="s">
        <v>247</v>
      </c>
      <c r="B171" s="15" t="s">
        <v>51</v>
      </c>
      <c r="C171" s="30">
        <v>250000</v>
      </c>
      <c r="D171" s="31" t="s">
        <v>45</v>
      </c>
      <c r="E171" s="30" t="str">
        <f t="shared" si="29"/>
        <v>N/A</v>
      </c>
      <c r="F171" s="32" t="str">
        <f t="shared" si="26"/>
        <v>N/A</v>
      </c>
      <c r="G171" s="46" t="s">
        <v>45</v>
      </c>
      <c r="H171" s="46" t="s">
        <v>45</v>
      </c>
      <c r="I171" s="47" t="str">
        <f t="shared" si="27"/>
        <v>N/A</v>
      </c>
      <c r="J171" s="46" t="str">
        <f t="shared" si="28"/>
        <v>N/A</v>
      </c>
      <c r="K171" s="58" t="s">
        <v>45</v>
      </c>
      <c r="L171" s="30" t="s">
        <v>45</v>
      </c>
      <c r="M171" s="30" t="str">
        <f t="shared" si="30"/>
        <v>N/A</v>
      </c>
      <c r="N171" s="30" t="str">
        <f t="shared" si="31"/>
        <v>N/A</v>
      </c>
      <c r="O171" s="53" t="s">
        <v>45</v>
      </c>
      <c r="P171" s="53" t="s">
        <v>45</v>
      </c>
      <c r="Q171" s="53" t="str">
        <f t="shared" si="32"/>
        <v>N/A</v>
      </c>
      <c r="R171" s="53" t="str">
        <f t="shared" si="33"/>
        <v>N/A</v>
      </c>
      <c r="S171" s="30" t="s">
        <v>45</v>
      </c>
      <c r="T171" s="30" t="s">
        <v>45</v>
      </c>
      <c r="U171" s="30" t="str">
        <f t="shared" si="34"/>
        <v>N/A</v>
      </c>
      <c r="V171" s="30" t="str">
        <f t="shared" si="35"/>
        <v>N/A</v>
      </c>
      <c r="W171" s="53" t="s">
        <v>45</v>
      </c>
      <c r="X171" s="53" t="s">
        <v>45</v>
      </c>
      <c r="Y171" s="53" t="str">
        <f t="shared" si="36"/>
        <v>N/A</v>
      </c>
      <c r="Z171" s="53" t="str">
        <f t="shared" si="37"/>
        <v>N/A</v>
      </c>
      <c r="AA171"/>
    </row>
    <row r="172" spans="1:27" x14ac:dyDescent="0.25">
      <c r="A172" s="3" t="s">
        <v>248</v>
      </c>
      <c r="B172" s="15" t="s">
        <v>51</v>
      </c>
      <c r="C172" s="30" t="s">
        <v>45</v>
      </c>
      <c r="D172" s="31" t="s">
        <v>45</v>
      </c>
      <c r="E172" s="30" t="str">
        <f t="shared" si="29"/>
        <v>N/A</v>
      </c>
      <c r="F172" s="32" t="str">
        <f t="shared" si="26"/>
        <v>N/A</v>
      </c>
      <c r="G172" s="46" t="s">
        <v>45</v>
      </c>
      <c r="H172" s="46" t="s">
        <v>45</v>
      </c>
      <c r="I172" s="47" t="str">
        <f t="shared" si="27"/>
        <v>N/A</v>
      </c>
      <c r="J172" s="46" t="str">
        <f t="shared" si="28"/>
        <v>N/A</v>
      </c>
      <c r="K172" s="58" t="s">
        <v>45</v>
      </c>
      <c r="L172" s="30" t="s">
        <v>45</v>
      </c>
      <c r="M172" s="30" t="str">
        <f t="shared" si="30"/>
        <v>N/A</v>
      </c>
      <c r="N172" s="30" t="str">
        <f t="shared" si="31"/>
        <v>N/A</v>
      </c>
      <c r="O172" s="53" t="s">
        <v>45</v>
      </c>
      <c r="P172" s="53" t="s">
        <v>45</v>
      </c>
      <c r="Q172" s="53" t="str">
        <f t="shared" si="32"/>
        <v>N/A</v>
      </c>
      <c r="R172" s="53" t="str">
        <f t="shared" si="33"/>
        <v>N/A</v>
      </c>
      <c r="S172" s="30" t="s">
        <v>45</v>
      </c>
      <c r="T172" s="30" t="s">
        <v>45</v>
      </c>
      <c r="U172" s="30" t="str">
        <f t="shared" si="34"/>
        <v>N/A</v>
      </c>
      <c r="V172" s="30" t="str">
        <f t="shared" si="35"/>
        <v>N/A</v>
      </c>
      <c r="W172" s="53" t="s">
        <v>45</v>
      </c>
      <c r="X172" s="53" t="s">
        <v>45</v>
      </c>
      <c r="Y172" s="53" t="str">
        <f t="shared" si="36"/>
        <v>N/A</v>
      </c>
      <c r="Z172" s="53" t="str">
        <f t="shared" si="37"/>
        <v>N/A</v>
      </c>
      <c r="AA172"/>
    </row>
    <row r="173" spans="1:27" x14ac:dyDescent="0.25">
      <c r="A173" s="3" t="s">
        <v>249</v>
      </c>
      <c r="B173" s="15" t="s">
        <v>51</v>
      </c>
      <c r="C173" s="30" t="s">
        <v>45</v>
      </c>
      <c r="D173" s="31" t="s">
        <v>45</v>
      </c>
      <c r="E173" s="30" t="str">
        <f t="shared" si="29"/>
        <v>N/A</v>
      </c>
      <c r="F173" s="32" t="str">
        <f t="shared" si="26"/>
        <v>N/A</v>
      </c>
      <c r="G173" s="46" t="s">
        <v>45</v>
      </c>
      <c r="H173" s="46" t="s">
        <v>45</v>
      </c>
      <c r="I173" s="47" t="str">
        <f t="shared" si="27"/>
        <v>N/A</v>
      </c>
      <c r="J173" s="46" t="str">
        <f t="shared" si="28"/>
        <v>N/A</v>
      </c>
      <c r="K173" s="58" t="s">
        <v>45</v>
      </c>
      <c r="L173" s="30" t="s">
        <v>45</v>
      </c>
      <c r="M173" s="30" t="str">
        <f t="shared" si="30"/>
        <v>N/A</v>
      </c>
      <c r="N173" s="30" t="str">
        <f t="shared" si="31"/>
        <v>N/A</v>
      </c>
      <c r="O173" s="53">
        <v>2</v>
      </c>
      <c r="P173" s="53" t="s">
        <v>45</v>
      </c>
      <c r="Q173" s="53" t="str">
        <f t="shared" si="32"/>
        <v>N/A</v>
      </c>
      <c r="R173" s="53" t="str">
        <f t="shared" si="33"/>
        <v>N/A</v>
      </c>
      <c r="S173" s="30" t="s">
        <v>45</v>
      </c>
      <c r="T173" s="30" t="s">
        <v>45</v>
      </c>
      <c r="U173" s="30" t="str">
        <f t="shared" si="34"/>
        <v>N/A</v>
      </c>
      <c r="V173" s="30" t="str">
        <f t="shared" si="35"/>
        <v>N/A</v>
      </c>
      <c r="W173" s="53">
        <v>2</v>
      </c>
      <c r="X173" s="53" t="s">
        <v>45</v>
      </c>
      <c r="Y173" s="53" t="str">
        <f t="shared" si="36"/>
        <v>N/A</v>
      </c>
      <c r="Z173" s="53" t="str">
        <f t="shared" si="37"/>
        <v>N/A</v>
      </c>
      <c r="AA173"/>
    </row>
    <row r="174" spans="1:27" x14ac:dyDescent="0.25">
      <c r="A174" s="3" t="s">
        <v>250</v>
      </c>
      <c r="B174" s="15" t="s">
        <v>51</v>
      </c>
      <c r="C174" s="30" t="s">
        <v>45</v>
      </c>
      <c r="D174" s="31" t="s">
        <v>45</v>
      </c>
      <c r="E174" s="30" t="str">
        <f t="shared" si="29"/>
        <v>N/A</v>
      </c>
      <c r="F174" s="32" t="str">
        <f t="shared" si="26"/>
        <v>N/A</v>
      </c>
      <c r="G174" s="46" t="s">
        <v>45</v>
      </c>
      <c r="H174" s="46" t="s">
        <v>45</v>
      </c>
      <c r="I174" s="47" t="str">
        <f t="shared" si="27"/>
        <v>N/A</v>
      </c>
      <c r="J174" s="46" t="str">
        <f t="shared" si="28"/>
        <v>N/A</v>
      </c>
      <c r="K174" s="58" t="s">
        <v>45</v>
      </c>
      <c r="L174" s="30" t="s">
        <v>45</v>
      </c>
      <c r="M174" s="30" t="str">
        <f t="shared" si="30"/>
        <v>N/A</v>
      </c>
      <c r="N174" s="30" t="str">
        <f t="shared" si="31"/>
        <v>N/A</v>
      </c>
      <c r="O174" s="53" t="s">
        <v>45</v>
      </c>
      <c r="P174" s="53" t="s">
        <v>45</v>
      </c>
      <c r="Q174" s="53" t="str">
        <f t="shared" si="32"/>
        <v>N/A</v>
      </c>
      <c r="R174" s="53" t="str">
        <f t="shared" si="33"/>
        <v>N/A</v>
      </c>
      <c r="S174" s="30" t="s">
        <v>45</v>
      </c>
      <c r="T174" s="30" t="s">
        <v>45</v>
      </c>
      <c r="U174" s="30" t="str">
        <f t="shared" si="34"/>
        <v>N/A</v>
      </c>
      <c r="V174" s="30" t="str">
        <f t="shared" si="35"/>
        <v>N/A</v>
      </c>
      <c r="W174" s="53" t="s">
        <v>45</v>
      </c>
      <c r="X174" s="53" t="s">
        <v>45</v>
      </c>
      <c r="Y174" s="53" t="str">
        <f t="shared" si="36"/>
        <v>N/A</v>
      </c>
      <c r="Z174" s="53" t="str">
        <f t="shared" si="37"/>
        <v>N/A</v>
      </c>
      <c r="AA174"/>
    </row>
    <row r="175" spans="1:27" x14ac:dyDescent="0.25">
      <c r="A175" s="3" t="s">
        <v>251</v>
      </c>
      <c r="B175" s="16" t="s">
        <v>252</v>
      </c>
      <c r="C175" s="30" t="s">
        <v>45</v>
      </c>
      <c r="D175" s="31" t="s">
        <v>45</v>
      </c>
      <c r="E175" s="30" t="str">
        <f t="shared" si="29"/>
        <v>N/A</v>
      </c>
      <c r="F175" s="32" t="str">
        <f t="shared" si="26"/>
        <v>N/A</v>
      </c>
      <c r="G175" s="46" t="s">
        <v>45</v>
      </c>
      <c r="H175" s="46" t="s">
        <v>45</v>
      </c>
      <c r="I175" s="47" t="str">
        <f t="shared" si="27"/>
        <v>N/A</v>
      </c>
      <c r="J175" s="46" t="str">
        <f t="shared" si="28"/>
        <v>N/A</v>
      </c>
      <c r="K175" s="58" t="s">
        <v>45</v>
      </c>
      <c r="L175" s="30" t="s">
        <v>45</v>
      </c>
      <c r="M175" s="30" t="str">
        <f t="shared" si="30"/>
        <v>N/A</v>
      </c>
      <c r="N175" s="30" t="str">
        <f t="shared" si="31"/>
        <v>N/A</v>
      </c>
      <c r="O175" s="53" t="s">
        <v>45</v>
      </c>
      <c r="P175" s="53" t="s">
        <v>45</v>
      </c>
      <c r="Q175" s="53" t="str">
        <f t="shared" si="32"/>
        <v>N/A</v>
      </c>
      <c r="R175" s="53" t="str">
        <f t="shared" si="33"/>
        <v>N/A</v>
      </c>
      <c r="S175" s="30" t="s">
        <v>45</v>
      </c>
      <c r="T175" s="30" t="s">
        <v>45</v>
      </c>
      <c r="U175" s="30" t="str">
        <f t="shared" si="34"/>
        <v>N/A</v>
      </c>
      <c r="V175" s="30" t="str">
        <f t="shared" si="35"/>
        <v>N/A</v>
      </c>
      <c r="W175" s="53" t="s">
        <v>45</v>
      </c>
      <c r="X175" s="53" t="s">
        <v>45</v>
      </c>
      <c r="Y175" s="53" t="str">
        <f t="shared" si="36"/>
        <v>N/A</v>
      </c>
      <c r="Z175" s="53" t="str">
        <f t="shared" si="37"/>
        <v>N/A</v>
      </c>
      <c r="AA175"/>
    </row>
    <row r="176" spans="1:27" x14ac:dyDescent="0.25">
      <c r="A176" s="3" t="s">
        <v>253</v>
      </c>
      <c r="B176" s="15">
        <f>0.005*1000</f>
        <v>5</v>
      </c>
      <c r="C176" s="30">
        <v>10</v>
      </c>
      <c r="D176" s="31">
        <v>0.8</v>
      </c>
      <c r="E176" s="30">
        <f t="shared" si="29"/>
        <v>9.1999999999999993</v>
      </c>
      <c r="F176" s="32">
        <f t="shared" si="26"/>
        <v>1149.9999999999998</v>
      </c>
      <c r="G176" s="46">
        <v>29</v>
      </c>
      <c r="H176" s="46">
        <v>8.85</v>
      </c>
      <c r="I176" s="47">
        <f t="shared" si="27"/>
        <v>20.149999999999999</v>
      </c>
      <c r="J176" s="46">
        <f t="shared" si="28"/>
        <v>227.68361581920905</v>
      </c>
      <c r="K176" s="58" t="s">
        <v>45</v>
      </c>
      <c r="L176" s="30" t="s">
        <v>45</v>
      </c>
      <c r="M176" s="30" t="str">
        <f t="shared" si="30"/>
        <v>N/A</v>
      </c>
      <c r="N176" s="30" t="str">
        <f t="shared" si="31"/>
        <v>N/A</v>
      </c>
      <c r="O176" s="53" t="s">
        <v>45</v>
      </c>
      <c r="P176" s="53" t="s">
        <v>45</v>
      </c>
      <c r="Q176" s="53" t="str">
        <f t="shared" si="32"/>
        <v>N/A</v>
      </c>
      <c r="R176" s="53" t="str">
        <f t="shared" si="33"/>
        <v>N/A</v>
      </c>
      <c r="S176" s="30" t="s">
        <v>45</v>
      </c>
      <c r="T176" s="30" t="s">
        <v>45</v>
      </c>
      <c r="U176" s="30" t="str">
        <f t="shared" si="34"/>
        <v>N/A</v>
      </c>
      <c r="V176" s="30" t="str">
        <f t="shared" si="35"/>
        <v>N/A</v>
      </c>
      <c r="W176" s="53" t="s">
        <v>45</v>
      </c>
      <c r="X176" s="53" t="s">
        <v>45</v>
      </c>
      <c r="Y176" s="53" t="str">
        <f t="shared" si="36"/>
        <v>N/A</v>
      </c>
      <c r="Z176" s="53" t="str">
        <f t="shared" si="37"/>
        <v>N/A</v>
      </c>
      <c r="AA176"/>
    </row>
    <row r="177" spans="1:27" x14ac:dyDescent="0.25">
      <c r="A177" s="3" t="s">
        <v>254</v>
      </c>
      <c r="B177" s="15">
        <f>0.002*1000</f>
        <v>2</v>
      </c>
      <c r="C177" s="30">
        <v>0.24</v>
      </c>
      <c r="D177" s="31">
        <v>1.7</v>
      </c>
      <c r="E177" s="30">
        <f t="shared" si="29"/>
        <v>-1.46</v>
      </c>
      <c r="F177" s="32">
        <f t="shared" si="26"/>
        <v>-85.882352941176464</v>
      </c>
      <c r="G177" s="46">
        <v>0.47</v>
      </c>
      <c r="H177" s="46">
        <v>6.3</v>
      </c>
      <c r="I177" s="47">
        <f t="shared" si="27"/>
        <v>-5.83</v>
      </c>
      <c r="J177" s="46">
        <f t="shared" si="28"/>
        <v>-92.539682539682545</v>
      </c>
      <c r="K177" s="58" t="s">
        <v>45</v>
      </c>
      <c r="L177" s="30" t="s">
        <v>45</v>
      </c>
      <c r="M177" s="30" t="str">
        <f t="shared" si="30"/>
        <v>N/A</v>
      </c>
      <c r="N177" s="30" t="str">
        <f t="shared" si="31"/>
        <v>N/A</v>
      </c>
      <c r="O177" s="53" t="s">
        <v>45</v>
      </c>
      <c r="P177" s="53" t="s">
        <v>45</v>
      </c>
      <c r="Q177" s="53" t="str">
        <f t="shared" si="32"/>
        <v>N/A</v>
      </c>
      <c r="R177" s="53" t="str">
        <f t="shared" si="33"/>
        <v>N/A</v>
      </c>
      <c r="S177" s="30" t="s">
        <v>45</v>
      </c>
      <c r="T177" s="30" t="s">
        <v>45</v>
      </c>
      <c r="U177" s="30" t="str">
        <f t="shared" si="34"/>
        <v>N/A</v>
      </c>
      <c r="V177" s="30" t="str">
        <f t="shared" si="35"/>
        <v>N/A</v>
      </c>
      <c r="W177" s="53" t="s">
        <v>45</v>
      </c>
      <c r="X177" s="53" t="s">
        <v>45</v>
      </c>
      <c r="Y177" s="53" t="str">
        <f t="shared" si="36"/>
        <v>N/A</v>
      </c>
      <c r="Z177" s="53" t="str">
        <f t="shared" si="37"/>
        <v>N/A</v>
      </c>
      <c r="AA177"/>
    </row>
    <row r="178" spans="1:27" x14ac:dyDescent="0.25">
      <c r="A178" s="3" t="s">
        <v>255</v>
      </c>
      <c r="B178" s="15" t="s">
        <v>51</v>
      </c>
      <c r="C178" s="30">
        <v>57</v>
      </c>
      <c r="D178" s="31">
        <v>6800</v>
      </c>
      <c r="E178" s="30">
        <f t="shared" si="29"/>
        <v>-6743</v>
      </c>
      <c r="F178" s="32">
        <f t="shared" si="26"/>
        <v>-99.161764705882348</v>
      </c>
      <c r="G178" s="46">
        <v>520</v>
      </c>
      <c r="H178" s="46">
        <v>200000</v>
      </c>
      <c r="I178" s="47">
        <f t="shared" si="27"/>
        <v>-199480</v>
      </c>
      <c r="J178" s="46">
        <f t="shared" si="28"/>
        <v>-99.74</v>
      </c>
      <c r="K178" s="58" t="s">
        <v>45</v>
      </c>
      <c r="L178" s="30" t="s">
        <v>45</v>
      </c>
      <c r="M178" s="30" t="str">
        <f t="shared" si="30"/>
        <v>N/A</v>
      </c>
      <c r="N178" s="30" t="str">
        <f t="shared" si="31"/>
        <v>N/A</v>
      </c>
      <c r="O178" s="53" t="s">
        <v>45</v>
      </c>
      <c r="P178" s="53" t="s">
        <v>45</v>
      </c>
      <c r="Q178" s="53" t="str">
        <f t="shared" si="32"/>
        <v>N/A</v>
      </c>
      <c r="R178" s="53" t="str">
        <f t="shared" si="33"/>
        <v>N/A</v>
      </c>
      <c r="S178" s="30" t="s">
        <v>45</v>
      </c>
      <c r="T178" s="30" t="s">
        <v>45</v>
      </c>
      <c r="U178" s="30" t="str">
        <f t="shared" si="34"/>
        <v>N/A</v>
      </c>
      <c r="V178" s="30" t="str">
        <f t="shared" si="35"/>
        <v>N/A</v>
      </c>
      <c r="W178" s="53" t="s">
        <v>45</v>
      </c>
      <c r="X178" s="53" t="s">
        <v>45</v>
      </c>
      <c r="Y178" s="53" t="str">
        <f t="shared" si="36"/>
        <v>N/A</v>
      </c>
      <c r="Z178" s="53" t="str">
        <f t="shared" si="37"/>
        <v>N/A</v>
      </c>
      <c r="AA178"/>
    </row>
    <row r="179" spans="1:27" x14ac:dyDescent="0.25">
      <c r="A179" s="3" t="s">
        <v>256</v>
      </c>
      <c r="B179" s="15">
        <f>0.003*1000</f>
        <v>3</v>
      </c>
      <c r="C179" s="30">
        <v>6.9999999999999999E-4</v>
      </c>
      <c r="D179" s="31">
        <v>7.2999999999999996E-4</v>
      </c>
      <c r="E179" s="30">
        <f t="shared" si="29"/>
        <v>-2.999999999999997E-5</v>
      </c>
      <c r="F179" s="32">
        <f t="shared" si="26"/>
        <v>-4.1095890410958864</v>
      </c>
      <c r="G179" s="46">
        <v>7.1000000000000002E-4</v>
      </c>
      <c r="H179" s="46">
        <v>7.5000000000000002E-4</v>
      </c>
      <c r="I179" s="47">
        <f t="shared" si="27"/>
        <v>-3.9999999999999996E-5</v>
      </c>
      <c r="J179" s="46">
        <f t="shared" si="28"/>
        <v>-5.333333333333333</v>
      </c>
      <c r="K179" s="58">
        <v>0.73</v>
      </c>
      <c r="L179" s="30">
        <v>0.73</v>
      </c>
      <c r="M179" s="30">
        <f t="shared" si="30"/>
        <v>0</v>
      </c>
      <c r="N179" s="30">
        <f t="shared" si="31"/>
        <v>0</v>
      </c>
      <c r="O179" s="53">
        <v>2.0000000000000001E-4</v>
      </c>
      <c r="P179" s="53">
        <v>2.0000000000000001E-4</v>
      </c>
      <c r="Q179" s="53">
        <f t="shared" si="32"/>
        <v>0</v>
      </c>
      <c r="R179" s="53">
        <f t="shared" si="33"/>
        <v>0</v>
      </c>
      <c r="S179" s="30">
        <v>0.21</v>
      </c>
      <c r="T179" s="30">
        <v>0.21</v>
      </c>
      <c r="U179" s="30">
        <f t="shared" si="34"/>
        <v>0</v>
      </c>
      <c r="V179" s="30">
        <f t="shared" si="35"/>
        <v>0</v>
      </c>
      <c r="W179" s="53">
        <v>2.0000000000000001E-4</v>
      </c>
      <c r="X179" s="53">
        <v>2.0000000000000001E-4</v>
      </c>
      <c r="Y179" s="53">
        <f t="shared" si="36"/>
        <v>0</v>
      </c>
      <c r="Z179" s="53">
        <f t="shared" si="37"/>
        <v>0</v>
      </c>
      <c r="AA179"/>
    </row>
    <row r="180" spans="1:27" x14ac:dyDescent="0.25">
      <c r="A180" s="3" t="s">
        <v>257</v>
      </c>
      <c r="B180" s="15" t="s">
        <v>51</v>
      </c>
      <c r="C180" s="30">
        <v>100</v>
      </c>
      <c r="D180" s="31">
        <v>700</v>
      </c>
      <c r="E180" s="30">
        <f t="shared" si="29"/>
        <v>-600</v>
      </c>
      <c r="F180" s="32">
        <f t="shared" si="26"/>
        <v>-85.714285714285708</v>
      </c>
      <c r="G180" s="46">
        <v>4000</v>
      </c>
      <c r="H180" s="46">
        <v>140000</v>
      </c>
      <c r="I180" s="47">
        <f t="shared" si="27"/>
        <v>-136000</v>
      </c>
      <c r="J180" s="46">
        <f t="shared" si="28"/>
        <v>-97.142857142857139</v>
      </c>
      <c r="K180" s="58" t="s">
        <v>45</v>
      </c>
      <c r="L180" s="30" t="s">
        <v>45</v>
      </c>
      <c r="M180" s="30" t="str">
        <f t="shared" si="30"/>
        <v>N/A</v>
      </c>
      <c r="N180" s="30" t="str">
        <f t="shared" si="31"/>
        <v>N/A</v>
      </c>
      <c r="O180" s="53" t="s">
        <v>45</v>
      </c>
      <c r="P180" s="53" t="s">
        <v>45</v>
      </c>
      <c r="Q180" s="53" t="str">
        <f t="shared" si="32"/>
        <v>N/A</v>
      </c>
      <c r="R180" s="53" t="str">
        <f t="shared" si="33"/>
        <v>N/A</v>
      </c>
      <c r="S180" s="30" t="s">
        <v>45</v>
      </c>
      <c r="T180" s="30" t="s">
        <v>45</v>
      </c>
      <c r="U180" s="30" t="str">
        <f t="shared" si="34"/>
        <v>N/A</v>
      </c>
      <c r="V180" s="30" t="str">
        <f t="shared" si="35"/>
        <v>N/A</v>
      </c>
      <c r="W180" s="53" t="s">
        <v>45</v>
      </c>
      <c r="X180" s="53" t="s">
        <v>45</v>
      </c>
      <c r="Y180" s="53" t="str">
        <f t="shared" si="36"/>
        <v>N/A</v>
      </c>
      <c r="Z180" s="53" t="str">
        <f t="shared" si="37"/>
        <v>N/A</v>
      </c>
      <c r="AA180"/>
    </row>
    <row r="181" spans="1:27" x14ac:dyDescent="0.25">
      <c r="A181" s="3" t="s">
        <v>258</v>
      </c>
      <c r="B181" s="15" t="s">
        <v>51</v>
      </c>
      <c r="C181" s="30" t="s">
        <v>45</v>
      </c>
      <c r="D181" s="31" t="s">
        <v>45</v>
      </c>
      <c r="E181" s="30" t="str">
        <f t="shared" si="29"/>
        <v>N/A</v>
      </c>
      <c r="F181" s="32" t="str">
        <f t="shared" si="26"/>
        <v>N/A</v>
      </c>
      <c r="G181" s="46" t="s">
        <v>45</v>
      </c>
      <c r="H181" s="46" t="s">
        <v>45</v>
      </c>
      <c r="I181" s="47" t="str">
        <f t="shared" si="27"/>
        <v>N/A</v>
      </c>
      <c r="J181" s="46" t="str">
        <f t="shared" si="28"/>
        <v>N/A</v>
      </c>
      <c r="K181" s="58">
        <v>0.46</v>
      </c>
      <c r="L181" s="30" t="s">
        <v>45</v>
      </c>
      <c r="M181" s="30" t="str">
        <f t="shared" si="30"/>
        <v>N/A</v>
      </c>
      <c r="N181" s="30" t="str">
        <f t="shared" si="31"/>
        <v>N/A</v>
      </c>
      <c r="O181" s="53">
        <v>7.1999999999999995E-2</v>
      </c>
      <c r="P181" s="53" t="s">
        <v>45</v>
      </c>
      <c r="Q181" s="53" t="str">
        <f t="shared" si="32"/>
        <v>N/A</v>
      </c>
      <c r="R181" s="53" t="str">
        <f t="shared" si="33"/>
        <v>N/A</v>
      </c>
      <c r="S181" s="30">
        <v>0.42</v>
      </c>
      <c r="T181" s="30" t="s">
        <v>45</v>
      </c>
      <c r="U181" s="30" t="str">
        <f t="shared" si="34"/>
        <v>N/A</v>
      </c>
      <c r="V181" s="30" t="str">
        <f t="shared" si="35"/>
        <v>N/A</v>
      </c>
      <c r="W181" s="53">
        <v>7.4000000000000003E-3</v>
      </c>
      <c r="X181" s="53" t="s">
        <v>45</v>
      </c>
      <c r="Y181" s="53" t="str">
        <f t="shared" si="36"/>
        <v>N/A</v>
      </c>
      <c r="Z181" s="53" t="str">
        <f t="shared" si="37"/>
        <v>N/A</v>
      </c>
      <c r="AA181"/>
    </row>
    <row r="182" spans="1:27" x14ac:dyDescent="0.25">
      <c r="A182" s="3" t="s">
        <v>259</v>
      </c>
      <c r="B182" s="15">
        <f>0.005*1000</f>
        <v>5</v>
      </c>
      <c r="C182" s="30">
        <v>0.6</v>
      </c>
      <c r="D182" s="31">
        <v>2.7</v>
      </c>
      <c r="E182" s="30">
        <f t="shared" si="29"/>
        <v>-2.1</v>
      </c>
      <c r="F182" s="32">
        <f t="shared" si="26"/>
        <v>-77.777777777777786</v>
      </c>
      <c r="G182" s="46">
        <v>7</v>
      </c>
      <c r="H182" s="46">
        <v>81</v>
      </c>
      <c r="I182" s="47">
        <f t="shared" si="27"/>
        <v>-74</v>
      </c>
      <c r="J182" s="46">
        <f t="shared" si="28"/>
        <v>-91.358024691358025</v>
      </c>
      <c r="K182" s="58" t="s">
        <v>45</v>
      </c>
      <c r="L182" s="30" t="s">
        <v>45</v>
      </c>
      <c r="M182" s="30" t="str">
        <f t="shared" si="30"/>
        <v>N/A</v>
      </c>
      <c r="N182" s="30" t="str">
        <f t="shared" si="31"/>
        <v>N/A</v>
      </c>
      <c r="O182" s="53" t="s">
        <v>45</v>
      </c>
      <c r="P182" s="53" t="s">
        <v>45</v>
      </c>
      <c r="Q182" s="53" t="str">
        <f t="shared" si="32"/>
        <v>N/A</v>
      </c>
      <c r="R182" s="53" t="str">
        <f t="shared" si="33"/>
        <v>N/A</v>
      </c>
      <c r="S182" s="30" t="s">
        <v>45</v>
      </c>
      <c r="T182" s="30" t="s">
        <v>45</v>
      </c>
      <c r="U182" s="30" t="str">
        <f t="shared" si="34"/>
        <v>N/A</v>
      </c>
      <c r="V182" s="30" t="str">
        <f t="shared" si="35"/>
        <v>N/A</v>
      </c>
      <c r="W182" s="53" t="s">
        <v>45</v>
      </c>
      <c r="X182" s="53" t="s">
        <v>45</v>
      </c>
      <c r="Y182" s="53" t="str">
        <f t="shared" si="36"/>
        <v>N/A</v>
      </c>
      <c r="Z182" s="53" t="str">
        <f t="shared" si="37"/>
        <v>N/A</v>
      </c>
      <c r="AA182"/>
    </row>
    <row r="183" spans="1:27" x14ac:dyDescent="0.25">
      <c r="A183" s="7" t="s">
        <v>260</v>
      </c>
      <c r="B183" s="15" t="s">
        <v>51</v>
      </c>
      <c r="C183" s="37">
        <v>2.1999999999999999E-2</v>
      </c>
      <c r="D183" s="38">
        <v>2</v>
      </c>
      <c r="E183" s="37">
        <f t="shared" si="29"/>
        <v>-1.978</v>
      </c>
      <c r="F183" s="39">
        <f t="shared" si="26"/>
        <v>-98.9</v>
      </c>
      <c r="G183" s="51">
        <v>1.6</v>
      </c>
      <c r="H183" s="51">
        <v>525</v>
      </c>
      <c r="I183" s="52">
        <f t="shared" si="27"/>
        <v>-523.4</v>
      </c>
      <c r="J183" s="51">
        <f t="shared" si="28"/>
        <v>-99.695238095238096</v>
      </c>
      <c r="K183" s="59" t="s">
        <v>45</v>
      </c>
      <c r="L183" s="37" t="s">
        <v>45</v>
      </c>
      <c r="M183" s="37" t="str">
        <f t="shared" si="30"/>
        <v>N/A</v>
      </c>
      <c r="N183" s="37" t="str">
        <f t="shared" si="31"/>
        <v>N/A</v>
      </c>
      <c r="O183" s="56" t="s">
        <v>45</v>
      </c>
      <c r="P183" s="56" t="s">
        <v>45</v>
      </c>
      <c r="Q183" s="56" t="str">
        <f t="shared" si="32"/>
        <v>N/A</v>
      </c>
      <c r="R183" s="56" t="str">
        <f t="shared" si="33"/>
        <v>N/A</v>
      </c>
      <c r="S183" s="37" t="s">
        <v>45</v>
      </c>
      <c r="T183" s="37" t="s">
        <v>45</v>
      </c>
      <c r="U183" s="37" t="str">
        <f t="shared" si="34"/>
        <v>N/A</v>
      </c>
      <c r="V183" s="37" t="str">
        <f t="shared" si="35"/>
        <v>N/A</v>
      </c>
      <c r="W183" s="56" t="s">
        <v>45</v>
      </c>
      <c r="X183" s="56" t="s">
        <v>45</v>
      </c>
      <c r="Y183" s="56" t="str">
        <f t="shared" si="36"/>
        <v>N/A</v>
      </c>
      <c r="Z183" s="56" t="str">
        <f t="shared" si="37"/>
        <v>N/A</v>
      </c>
      <c r="AA183"/>
    </row>
    <row r="184" spans="1:27" x14ac:dyDescent="0.25">
      <c r="A184" s="3" t="s">
        <v>261</v>
      </c>
      <c r="B184" s="15" t="s">
        <v>262</v>
      </c>
      <c r="C184" s="30">
        <v>7400</v>
      </c>
      <c r="D184" s="30" t="s">
        <v>45</v>
      </c>
      <c r="E184" s="30" t="str">
        <f t="shared" si="29"/>
        <v>N/A</v>
      </c>
      <c r="F184" s="30" t="str">
        <f t="shared" si="26"/>
        <v>N/A</v>
      </c>
      <c r="G184" s="53">
        <v>26000</v>
      </c>
      <c r="H184" s="53" t="s">
        <v>45</v>
      </c>
      <c r="I184" s="54" t="str">
        <f t="shared" si="27"/>
        <v>N/A</v>
      </c>
      <c r="J184" s="53" t="str">
        <f t="shared" si="28"/>
        <v>N/A</v>
      </c>
      <c r="K184" s="58">
        <v>120</v>
      </c>
      <c r="L184" s="30">
        <v>120</v>
      </c>
      <c r="M184" s="30">
        <f t="shared" si="30"/>
        <v>0</v>
      </c>
      <c r="N184" s="30">
        <f t="shared" si="31"/>
        <v>0</v>
      </c>
      <c r="O184" s="53">
        <v>120</v>
      </c>
      <c r="P184" s="53">
        <v>120</v>
      </c>
      <c r="Q184" s="53">
        <f t="shared" si="32"/>
        <v>0</v>
      </c>
      <c r="R184" s="53">
        <f t="shared" si="33"/>
        <v>0</v>
      </c>
      <c r="S184" s="30">
        <v>90</v>
      </c>
      <c r="T184" s="30">
        <v>90</v>
      </c>
      <c r="U184" s="30">
        <f t="shared" si="34"/>
        <v>0</v>
      </c>
      <c r="V184" s="30">
        <f t="shared" si="35"/>
        <v>0</v>
      </c>
      <c r="W184" s="53">
        <v>81</v>
      </c>
      <c r="X184" s="53">
        <v>81</v>
      </c>
      <c r="Y184" s="53">
        <f t="shared" si="36"/>
        <v>0</v>
      </c>
      <c r="Z184" s="53">
        <f t="shared" si="37"/>
        <v>0</v>
      </c>
      <c r="AA184"/>
    </row>
    <row r="185" spans="1:27" x14ac:dyDescent="0.25">
      <c r="A185" s="2"/>
      <c r="B185" s="17"/>
      <c r="C185" s="40"/>
    </row>
    <row r="187" spans="1:27" x14ac:dyDescent="0.25">
      <c r="A187" s="2"/>
      <c r="B187" s="17"/>
      <c r="C187" s="40"/>
    </row>
  </sheetData>
  <phoneticPr fontId="7" type="noConversion"/>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28C9654732A84E9B3C763CC785C5E2" ma:contentTypeVersion="4" ma:contentTypeDescription="Create a new document." ma:contentTypeScope="" ma:versionID="7a6c06fb9cd17058de018405a7ffe56d">
  <xsd:schema xmlns:xsd="http://www.w3.org/2001/XMLSchema" xmlns:xs="http://www.w3.org/2001/XMLSchema" xmlns:p="http://schemas.microsoft.com/office/2006/metadata/properties" xmlns:ns2="0ef9b438-4335-4da0-8242-b3c45a1dff4c" targetNamespace="http://schemas.microsoft.com/office/2006/metadata/properties" ma:root="true" ma:fieldsID="f4cbcd8811ed7c1743d13b80dd19f4ca" ns2:_="">
    <xsd:import namespace="0ef9b438-4335-4da0-8242-b3c45a1dff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9b438-4335-4da0-8242-b3c45a1dff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44144E-6AAA-48F7-9A27-E2BF0C86D21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36832A-CF2C-4CDF-AD7F-6844121E2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9b438-4335-4da0-8242-b3c45a1dff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CB327C-C271-41C5-A0CB-04F9F876AC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 </vt:lpstr>
      <vt:lpstr>Comparison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Debbad, Khali@Waterboards</dc:creator>
  <cp:keywords/>
  <dc:description/>
  <cp:lastModifiedBy>Azar, Krystyn@Waterboards</cp:lastModifiedBy>
  <cp:revision/>
  <dcterms:created xsi:type="dcterms:W3CDTF">2022-07-20T20:50:14Z</dcterms:created>
  <dcterms:modified xsi:type="dcterms:W3CDTF">2024-08-30T21:10:25Z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0x0101000628C9654732A84E9B3C763CC785C5E2</vt:lpwstr>
  </property>
  <property fmtid="{D5CDD505-2E9C-101B-9397-08002B2CF9AE}" pid="3" name="TaxKeyword">
    <vt:lpwstr/>
  </property>
  <property fmtid="{D5CDD505-2E9C-101B-9397-08002B2CF9AE}" pid="4" name="DWQ_Section">
    <vt:lpwstr/>
  </property>
  <property fmtid="{D5CDD505-2E9C-101B-9397-08002B2CF9AE}" pid="5" name="DWQ_Unit">
    <vt:lpwstr/>
  </property>
  <property fmtid="{D5CDD505-2E9C-101B-9397-08002B2CF9AE}" pid="6" name="DWQ_Projects">
    <vt:lpwstr/>
  </property>
  <property fmtid="{D5CDD505-2E9C-101B-9397-08002B2CF9AE}" pid="7" name="DWQ_DocType">
    <vt:lpwstr/>
  </property>
</Properties>
</file>