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90" windowWidth="18375" windowHeight="9645" firstSheet="2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A20" i="5" l="1"/>
  <c r="E7" i="12" l="1"/>
  <c r="G12" i="11"/>
  <c r="F12" i="11"/>
  <c r="G11" i="11"/>
  <c r="F11" i="11"/>
  <c r="G10" i="11"/>
  <c r="F10" i="11"/>
  <c r="G9" i="11"/>
  <c r="F9" i="11"/>
  <c r="G8" i="11"/>
  <c r="F8" i="11"/>
  <c r="G7" i="11"/>
  <c r="F7" i="11"/>
  <c r="F28" i="11" l="1"/>
  <c r="G28" i="11"/>
  <c r="C7" i="13" l="1"/>
  <c r="E7" i="13" l="1"/>
  <c r="A13" i="5" l="1"/>
  <c r="B13" i="5"/>
  <c r="A14" i="5"/>
  <c r="B14" i="5"/>
  <c r="A15" i="5"/>
  <c r="B15" i="5"/>
  <c r="A16" i="5"/>
  <c r="B16" i="5"/>
  <c r="A17" i="5"/>
  <c r="B17" i="5"/>
  <c r="A18" i="5"/>
  <c r="B18" i="5"/>
  <c r="A19" i="5"/>
  <c r="B19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8" i="16"/>
  <c r="A9" i="16"/>
  <c r="H22" i="4"/>
  <c r="I22" i="4"/>
  <c r="J22" i="4"/>
  <c r="K22" i="4"/>
  <c r="L22" i="4"/>
  <c r="M22" i="4"/>
  <c r="N22" i="4"/>
  <c r="O22" i="4"/>
  <c r="P22" i="4"/>
  <c r="Q22" i="4"/>
  <c r="H23" i="4"/>
  <c r="I23" i="4"/>
  <c r="J23" i="4"/>
  <c r="K23" i="4"/>
  <c r="L23" i="4"/>
  <c r="M23" i="4"/>
  <c r="N23" i="4"/>
  <c r="O23" i="4"/>
  <c r="P23" i="4"/>
  <c r="Q23" i="4"/>
  <c r="H24" i="4"/>
  <c r="I24" i="4"/>
  <c r="J24" i="4"/>
  <c r="K24" i="4"/>
  <c r="L24" i="4"/>
  <c r="M24" i="4"/>
  <c r="N24" i="4"/>
  <c r="O24" i="4"/>
  <c r="P24" i="4"/>
  <c r="Q24" i="4"/>
  <c r="H25" i="4"/>
  <c r="I25" i="4"/>
  <c r="J25" i="4"/>
  <c r="K25" i="4"/>
  <c r="L25" i="4"/>
  <c r="M25" i="4"/>
  <c r="N25" i="4"/>
  <c r="O25" i="4"/>
  <c r="P25" i="4"/>
  <c r="Q25" i="4"/>
  <c r="H26" i="4"/>
  <c r="I26" i="4"/>
  <c r="J26" i="4"/>
  <c r="K26" i="4"/>
  <c r="L26" i="4"/>
  <c r="M26" i="4"/>
  <c r="N26" i="4"/>
  <c r="O26" i="4"/>
  <c r="P26" i="4"/>
  <c r="Q26" i="4"/>
  <c r="H27" i="4"/>
  <c r="I27" i="4"/>
  <c r="J27" i="4"/>
  <c r="K27" i="4"/>
  <c r="L27" i="4"/>
  <c r="M27" i="4"/>
  <c r="N27" i="4"/>
  <c r="O27" i="4"/>
  <c r="P27" i="4"/>
  <c r="Q27" i="4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A22" i="4"/>
  <c r="B22" i="4"/>
  <c r="C22" i="4"/>
  <c r="D22" i="4"/>
  <c r="E22" i="4"/>
  <c r="A23" i="4"/>
  <c r="B23" i="4"/>
  <c r="C23" i="4"/>
  <c r="D23" i="4"/>
  <c r="E23" i="4"/>
  <c r="A24" i="4"/>
  <c r="B24" i="4"/>
  <c r="C24" i="4"/>
  <c r="D24" i="4"/>
  <c r="E24" i="4"/>
  <c r="A25" i="4"/>
  <c r="B25" i="4"/>
  <c r="C25" i="4"/>
  <c r="D25" i="4"/>
  <c r="E25" i="4"/>
  <c r="A26" i="4"/>
  <c r="B26" i="4"/>
  <c r="C26" i="4"/>
  <c r="D26" i="4"/>
  <c r="E26" i="4"/>
  <c r="A27" i="4"/>
  <c r="B27" i="4"/>
  <c r="C27" i="4"/>
  <c r="D27" i="4"/>
  <c r="E27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A1" i="8"/>
  <c r="P7" i="4" l="1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A7" i="16"/>
  <c r="G12" i="4"/>
  <c r="F12" i="4"/>
  <c r="G11" i="4"/>
  <c r="F11" i="4"/>
  <c r="G10" i="4"/>
  <c r="F10" i="4"/>
  <c r="G9" i="4"/>
  <c r="F9" i="4"/>
  <c r="G8" i="4"/>
  <c r="F8" i="4"/>
  <c r="G7" i="4"/>
  <c r="F7" i="4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D7" i="13"/>
  <c r="A2" i="16"/>
  <c r="A3" i="16"/>
  <c r="A3" i="13"/>
  <c r="A2" i="13"/>
  <c r="K8" i="13" l="1"/>
  <c r="K9" i="13"/>
  <c r="K7" i="13"/>
  <c r="G7" i="13"/>
  <c r="A7" i="13" l="1"/>
  <c r="E8" i="12" l="1"/>
  <c r="E8" i="13" s="1"/>
  <c r="A7" i="5" l="1"/>
  <c r="A8" i="5"/>
  <c r="A9" i="5"/>
  <c r="A10" i="5"/>
  <c r="A11" i="5"/>
  <c r="A12" i="5"/>
  <c r="A7" i="4"/>
  <c r="B7" i="4"/>
  <c r="C7" i="4"/>
  <c r="D7" i="4"/>
  <c r="E7" i="4"/>
  <c r="H7" i="4"/>
  <c r="I7" i="4"/>
  <c r="J7" i="4"/>
  <c r="K7" i="4"/>
  <c r="L7" i="4"/>
  <c r="M7" i="4"/>
  <c r="N7" i="4"/>
  <c r="O7" i="4"/>
  <c r="Q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G28" i="4"/>
  <c r="F28" i="4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G18" i="11"/>
  <c r="G18" i="4" s="1"/>
  <c r="F18" i="11"/>
  <c r="F18" i="4" s="1"/>
  <c r="G17" i="11"/>
  <c r="G17" i="4" s="1"/>
  <c r="F17" i="11"/>
  <c r="F17" i="4" s="1"/>
  <c r="G16" i="11"/>
  <c r="G16" i="4" s="1"/>
  <c r="F16" i="11"/>
  <c r="F16" i="4" s="1"/>
  <c r="G15" i="11"/>
  <c r="G15" i="4" s="1"/>
  <c r="F15" i="11"/>
  <c r="F15" i="4" s="1"/>
  <c r="G14" i="11"/>
  <c r="G14" i="4" s="1"/>
  <c r="F14" i="11"/>
  <c r="F14" i="4" s="1"/>
  <c r="G13" i="11"/>
  <c r="G13" i="4" s="1"/>
  <c r="F13" i="11"/>
  <c r="F13" i="4" s="1"/>
  <c r="F8" i="13"/>
  <c r="G8" i="13"/>
  <c r="H8" i="13"/>
  <c r="I8" i="13"/>
  <c r="J8" i="13"/>
  <c r="L8" i="13"/>
  <c r="B7" i="13"/>
  <c r="B7" i="16" s="1"/>
  <c r="L9" i="13"/>
  <c r="L7" i="13"/>
  <c r="F7" i="13"/>
  <c r="H7" i="13"/>
  <c r="I7" i="13"/>
  <c r="J7" i="13"/>
  <c r="F9" i="13"/>
  <c r="G9" i="13"/>
  <c r="H9" i="13"/>
  <c r="I9" i="13"/>
  <c r="J9" i="13"/>
  <c r="E9" i="12" l="1"/>
  <c r="E9" i="13" s="1"/>
</calcChain>
</file>

<file path=xl/comments1.xml><?xml version="1.0" encoding="utf-8"?>
<comments xmlns="http://schemas.openxmlformats.org/spreadsheetml/2006/main">
  <authors>
    <author>bsvoboda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 xml:space="preserve">DNQ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" authorId="0">
      <text>
        <r>
          <rPr>
            <sz val="9"/>
            <color indexed="81"/>
            <rFont val="Tahoma"/>
            <charset val="1"/>
          </rPr>
          <t xml:space="preserve">ND
</t>
        </r>
      </text>
    </comment>
  </commentList>
</comments>
</file>

<file path=xl/comments2.xml><?xml version="1.0" encoding="utf-8"?>
<comments xmlns="http://schemas.openxmlformats.org/spreadsheetml/2006/main">
  <authors>
    <author>bsvoboda</author>
  </authors>
  <commentList>
    <comment ref="J7" authorId="0">
      <text>
        <r>
          <rPr>
            <b/>
            <sz val="9"/>
            <color indexed="81"/>
            <rFont val="Tahoma"/>
            <family val="2"/>
          </rPr>
          <t>ND report MDL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<sst xmlns="http://schemas.openxmlformats.org/spreadsheetml/2006/main" count="424" uniqueCount="228">
  <si>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</si>
  <si>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</si>
  <si>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</si>
  <si>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</si>
  <si>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</si>
  <si>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</si>
  <si>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</si>
  <si>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</si>
  <si>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</si>
  <si>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</si>
  <si>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</si>
  <si>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</si>
  <si>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</si>
  <si>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</si>
  <si>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</si>
  <si>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</si>
  <si>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</si>
  <si>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</si>
  <si>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</si>
  <si>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</si>
  <si>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</si>
  <si>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</si>
  <si>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</si>
  <si>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</si>
  <si>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</si>
  <si>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</si>
  <si>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</si>
  <si>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</si>
  <si>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</si>
  <si>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</si>
  <si>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</si>
  <si>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</si>
  <si>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</si>
  <si>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</si>
  <si>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</si>
  <si>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</si>
  <si>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</si>
  <si>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</si>
  <si>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</si>
  <si>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</si>
  <si>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How to calculate removal and percent removal</t>
  </si>
  <si>
    <t xml:space="preserve">Use the effluent and influent data collected on the same day to calculate removal in mg/L and in %. </t>
  </si>
  <si>
    <t xml:space="preserve">If there is only influent sample, then one removal calculation is required. </t>
  </si>
  <si>
    <t>If there are more than one influent sampling events; make sure removals are calcualted using influent/effluent results on the same sampling dates.</t>
  </si>
  <si>
    <t xml:space="preserve">Use the effluent and influent data collected on the same day to calculate removal in kg/d and in %.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</si>
  <si>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</si>
  <si>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</si>
  <si>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</si>
  <si>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</si>
  <si>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</si>
  <si>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</si>
  <si>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</si>
  <si>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</si>
  <si>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</si>
  <si>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</si>
  <si>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</si>
  <si>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</si>
  <si>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</si>
  <si>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</si>
  <si>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</si>
  <si>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</si>
  <si>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</si>
  <si>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</si>
  <si>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</si>
  <si>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</si>
  <si>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</si>
  <si>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</si>
  <si>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 xml:space="preserve">If there is only one influent sample, then one removal calculation is required.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</si>
  <si>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</si>
  <si>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</si>
  <si>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</si>
  <si>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</si>
  <si>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</si>
  <si>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</si>
  <si>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</si>
  <si>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</si>
  <si>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</si>
  <si>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</si>
  <si>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</si>
  <si>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</si>
  <si>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</si>
  <si>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</si>
  <si>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</si>
  <si>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</si>
  <si>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</si>
  <si>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</si>
  <si>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</si>
  <si>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</si>
  <si>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</si>
  <si>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</si>
  <si>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</si>
  <si>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</si>
  <si>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</si>
  <si>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</si>
  <si>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</si>
  <si>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</si>
  <si>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</si>
  <si>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</si>
  <si>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</si>
  <si>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</si>
  <si>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Use Max Flow is sample type is Grab</t>
  </si>
  <si>
    <t>Equation used for % removal is: (total influent - total effluent)/total influent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</si>
  <si>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</si>
  <si>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</si>
  <si>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</si>
  <si>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</si>
  <si>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</si>
  <si>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</si>
  <si>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</si>
  <si>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</si>
  <si>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</si>
  <si>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</si>
  <si>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</si>
  <si>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</si>
  <si>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</si>
  <si>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</si>
  <si>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</si>
  <si>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</si>
  <si>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</si>
  <si>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</si>
  <si>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</si>
  <si>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</si>
  <si>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</si>
  <si>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</si>
  <si>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</si>
  <si>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</si>
  <si>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</si>
  <si>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</si>
  <si>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</si>
  <si>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</si>
  <si>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</si>
  <si>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</si>
  <si>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</si>
  <si>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</si>
  <si>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</si>
  <si>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</si>
  <si>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</si>
  <si>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</si>
  <si>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</si>
  <si>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</si>
  <si>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</si>
  <si>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</si>
  <si>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</si>
  <si>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</si>
  <si>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</si>
  <si>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</si>
  <si>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</si>
  <si>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</si>
  <si>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</si>
  <si>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</si>
  <si>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</si>
  <si>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</si>
  <si>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</si>
  <si>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</si>
  <si>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</si>
  <si>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</si>
  <si>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</si>
  <si>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</si>
  <si>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</si>
  <si>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</si>
  <si>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</si>
  <si>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</si>
  <si>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</si>
  <si>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</si>
  <si>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</si>
  <si>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</si>
  <si>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</si>
  <si>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</si>
  <si>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</si>
  <si>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</si>
  <si>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</si>
  <si>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</si>
  <si>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</si>
  <si>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</si>
  <si>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</si>
  <si>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</si>
  <si>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</si>
  <si>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</si>
  <si>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</si>
  <si>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</si>
  <si>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</si>
  <si>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</si>
  <si>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</si>
  <si>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</si>
  <si>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</si>
  <si>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</si>
  <si>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</si>
  <si>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</si>
  <si>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</si>
  <si>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*** Reporting these results (avg pH, avg Temp, removal) is optional starting 1/1/2013 reporting period (report due Aprild 30, 2013).</t>
  </si>
  <si>
    <t>Removal calculation and reporting is optional starting 1/1/2013 reporting period (report due April 30, 2013).</t>
  </si>
  <si>
    <t>Agency Name, contact information; sampling dates</t>
  </si>
  <si>
    <t>Report this missed sample incident in the transmittal email/letter.</t>
  </si>
  <si>
    <t>*** reporting influent pH and temperature is not required starting 1/1/2013 reporting period (report due April 30, 2013).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</si>
  <si>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</si>
  <si>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</si>
  <si>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</si>
  <si>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</si>
  <si>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</si>
  <si>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</si>
  <si>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</si>
  <si>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</si>
  <si>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</si>
  <si>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</si>
  <si>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</si>
  <si>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</si>
  <si>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</si>
  <si>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</si>
  <si>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</si>
  <si>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</si>
  <si>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</si>
  <si>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</si>
  <si>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</si>
  <si>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</si>
  <si>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Dry 2012</t>
  </si>
  <si>
    <t>Wet 2012/3</t>
  </si>
  <si>
    <t>Y</t>
  </si>
  <si>
    <t>N</t>
  </si>
  <si>
    <t>Q1 2013</t>
  </si>
  <si>
    <t>Q4 2012</t>
  </si>
  <si>
    <t>Q3 2012</t>
  </si>
  <si>
    <t>0.43 inches of rain</t>
  </si>
  <si>
    <t>Delta Diablo Sanitation District</t>
  </si>
  <si>
    <t>Darrell Cain, Lab Manager, (925)756-1915</t>
  </si>
  <si>
    <t>Dissolved phosphorus was not analyzed for this event.</t>
  </si>
  <si>
    <t xml:space="preserve">0.31 inches of rain </t>
  </si>
  <si>
    <t>Dry 2013</t>
  </si>
  <si>
    <t>Q2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</si>
</sst>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8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3" borderId="4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6" fillId="0" borderId="0" xfId="0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14" fillId="0" borderId="0" xfId="0" applyFont="1" applyFill="1"/>
    <xf numFmtId="0" fontId="18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1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2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2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2" fillId="7" borderId="31" xfId="0" applyNumberFormat="1" applyFont="1" applyFill="1" applyBorder="1" applyAlignment="1">
      <alignment horizontal="center"/>
    </xf>
    <xf numFmtId="164" fontId="12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20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5" fillId="3" borderId="15" xfId="0" applyFont="1" applyFill="1" applyBorder="1" applyAlignment="1" applyProtection="1">
      <alignment horizontal="center" wrapText="1"/>
      <protection locked="0"/>
    </xf>
    <xf numFmtId="0" fontId="2" fillId="3" borderId="13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/>
    <xf numFmtId="0" fontId="11" fillId="0" borderId="0" xfId="0" applyFont="1" applyFill="1"/>
    <xf numFmtId="0" fontId="14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2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16" fillId="7" borderId="0" xfId="0" applyFont="1" applyFill="1" applyBorder="1" applyAlignment="1" applyProtection="1">
      <alignment horizontal="left"/>
      <protection locked="0"/>
    </xf>
    <xf numFmtId="0" fontId="16" fillId="7" borderId="9" xfId="0" applyFont="1" applyFill="1" applyBorder="1" applyAlignment="1" applyProtection="1">
      <alignment horizontal="left"/>
      <protection locked="0"/>
    </xf>
    <xf numFmtId="0" fontId="16" fillId="7" borderId="6" xfId="0" applyFont="1" applyFill="1" applyBorder="1" applyAlignment="1" applyProtection="1">
      <alignment horizontal="left"/>
      <protection locked="0"/>
    </xf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0" fontId="14" fillId="7" borderId="4" xfId="0" applyFont="1" applyFill="1" applyBorder="1"/>
    <xf numFmtId="0" fontId="14" fillId="7" borderId="5" xfId="0" applyFont="1" applyFill="1" applyBorder="1"/>
    <xf numFmtId="0" fontId="14" fillId="7" borderId="10" xfId="0" applyFont="1" applyFill="1" applyBorder="1"/>
    <xf numFmtId="0" fontId="14" fillId="7" borderId="6" xfId="0" applyFont="1" applyFill="1" applyBorder="1"/>
    <xf numFmtId="0" fontId="14" fillId="7" borderId="1" xfId="0" applyFont="1" applyFill="1" applyBorder="1"/>
    <xf numFmtId="0" fontId="14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11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9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3" fillId="3" borderId="19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10" fillId="3" borderId="19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0" fillId="0" borderId="0" xfId="0" applyNumberFormat="1" applyAlignment="1" applyProtection="1">
      <alignment horizontal="center"/>
      <protection locked="0"/>
    </xf>
    <xf numFmtId="0" fontId="16" fillId="7" borderId="0" xfId="0" applyNumberFormat="1" applyFont="1" applyFill="1" applyBorder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3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4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22" fillId="0" borderId="0" xfId="0" applyNumberFormat="1" applyFont="1" applyFill="1" applyBorder="1"/>
    <xf numFmtId="0" fontId="12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1" fontId="22" fillId="0" borderId="0" xfId="0" applyNumberFormat="1" applyFont="1" applyFill="1" applyBorder="1" applyAlignment="1">
      <alignment horizontal="center"/>
    </xf>
    <xf numFmtId="0" fontId="12" fillId="0" borderId="0" xfId="0" applyFont="1" applyFill="1"/>
    <xf numFmtId="0" fontId="0" fillId="0" borderId="0" xfId="0" applyFill="1"/>
    <xf numFmtId="164" fontId="12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1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11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9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29" xfId="0" applyNumberFormat="1" applyFont="1" applyFill="1" applyBorder="1"/>
    <xf numFmtId="0" fontId="2" fillId="0" borderId="35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4" xfId="0" applyNumberFormat="1" applyFont="1" applyFill="1" applyBorder="1"/>
    <xf numFmtId="0" fontId="2" fillId="4" borderId="31" xfId="0" applyNumberFormat="1" applyFont="1" applyFill="1" applyBorder="1"/>
    <xf numFmtId="0" fontId="2" fillId="0" borderId="34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11" fillId="7" borderId="2" xfId="0" applyFont="1" applyFill="1" applyBorder="1" applyAlignment="1"/>
    <xf numFmtId="0" fontId="11" fillId="7" borderId="4" xfId="0" applyFont="1" applyFill="1" applyBorder="1" applyAlignment="1"/>
    <xf numFmtId="0" fontId="11" fillId="7" borderId="5" xfId="0" applyFont="1" applyFill="1" applyBorder="1" applyAlignment="1"/>
    <xf numFmtId="0" fontId="11" fillId="7" borderId="6" xfId="0" applyFont="1" applyFill="1" applyBorder="1" applyAlignment="1"/>
    <xf numFmtId="0" fontId="11" fillId="7" borderId="1" xfId="0" applyFont="1" applyFill="1" applyBorder="1" applyAlignment="1"/>
    <xf numFmtId="0" fontId="11" fillId="7" borderId="7" xfId="0" applyFont="1" applyFill="1" applyBorder="1" applyAlignment="1"/>
    <xf numFmtId="0" fontId="1" fillId="0" borderId="1" xfId="0" applyFont="1" applyBorder="1" applyAlignment="1"/>
    <xf numFmtId="0" fontId="23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11" fillId="7" borderId="2" xfId="0" applyNumberFormat="1" applyFont="1" applyFill="1" applyBorder="1" applyAlignment="1"/>
    <xf numFmtId="0" fontId="11" fillId="7" borderId="4" xfId="0" applyNumberFormat="1" applyFont="1" applyFill="1" applyBorder="1" applyAlignment="1"/>
    <xf numFmtId="0" fontId="11" fillId="7" borderId="5" xfId="0" applyNumberFormat="1" applyFont="1" applyFill="1" applyBorder="1" applyAlignment="1"/>
    <xf numFmtId="0" fontId="11" fillId="7" borderId="6" xfId="0" applyNumberFormat="1" applyFont="1" applyFill="1" applyBorder="1" applyAlignment="1"/>
    <xf numFmtId="0" fontId="11" fillId="7" borderId="1" xfId="0" applyNumberFormat="1" applyFont="1" applyFill="1" applyBorder="1" applyAlignment="1"/>
    <xf numFmtId="0" fontId="11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4" fillId="7" borderId="9" xfId="0" applyFont="1" applyFill="1" applyBorder="1"/>
    <xf numFmtId="0" fontId="14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0" fillId="7" borderId="0" xfId="0" applyFill="1" applyBorder="1" applyAlignment="1" applyProtection="1">
      <alignment horizontal="center"/>
      <protection locked="0"/>
    </xf>
    <xf numFmtId="0" fontId="0" fillId="7" borderId="1" xfId="0" applyFill="1" applyBorder="1" applyAlignment="1" applyProtection="1">
      <alignment horizontal="center"/>
      <protection locked="0"/>
    </xf>
    <xf numFmtId="1" fontId="0" fillId="7" borderId="1" xfId="0" applyNumberFormat="1" applyFill="1" applyBorder="1"/>
    <xf numFmtId="0" fontId="16" fillId="7" borderId="0" xfId="0" applyFont="1" applyFill="1" applyBorder="1" applyAlignment="1" applyProtection="1">
      <alignment horizontal="center"/>
      <protection locked="0"/>
    </xf>
    <xf numFmtId="1" fontId="16" fillId="7" borderId="0" xfId="0" applyNumberFormat="1" applyFont="1" applyFill="1" applyBorder="1" applyAlignment="1" applyProtection="1">
      <alignment horizontal="left"/>
      <protection locked="0"/>
    </xf>
    <xf numFmtId="0" fontId="16" fillId="7" borderId="10" xfId="0" applyFont="1" applyFill="1" applyBorder="1" applyAlignment="1" applyProtection="1">
      <alignment horizontal="left"/>
      <protection locked="0"/>
    </xf>
    <xf numFmtId="0" fontId="17" fillId="7" borderId="4" xfId="0" applyFont="1" applyFill="1" applyBorder="1"/>
    <xf numFmtId="0" fontId="11" fillId="7" borderId="2" xfId="0" applyFont="1" applyFill="1" applyBorder="1" applyAlignment="1">
      <alignment vertical="center"/>
    </xf>
    <xf numFmtId="0" fontId="11" fillId="7" borderId="4" xfId="0" applyFont="1" applyFill="1" applyBorder="1" applyAlignment="1">
      <alignment vertical="center"/>
    </xf>
    <xf numFmtId="0" fontId="11" fillId="7" borderId="5" xfId="0" applyFont="1" applyFill="1" applyBorder="1" applyAlignment="1">
      <alignment vertical="center"/>
    </xf>
    <xf numFmtId="0" fontId="11" fillId="7" borderId="6" xfId="0" applyFont="1" applyFill="1" applyBorder="1" applyAlignment="1">
      <alignment vertical="center"/>
    </xf>
    <xf numFmtId="0" fontId="11" fillId="7" borderId="1" xfId="0" applyFont="1" applyFill="1" applyBorder="1" applyAlignment="1">
      <alignment vertical="center"/>
    </xf>
    <xf numFmtId="0" fontId="11" fillId="7" borderId="7" xfId="0" applyFont="1" applyFill="1" applyBorder="1" applyAlignment="1">
      <alignment vertical="center"/>
    </xf>
    <xf numFmtId="14" fontId="14" fillId="7" borderId="0" xfId="0" applyNumberFormat="1" applyFont="1" applyFill="1" applyBorder="1"/>
    <xf numFmtId="0" fontId="14" fillId="7" borderId="0" xfId="0" applyFont="1" applyFill="1" applyBorder="1" applyAlignment="1">
      <alignment horizontal="center"/>
    </xf>
    <xf numFmtId="0" fontId="16" fillId="0" borderId="0" xfId="0" applyFont="1" applyFill="1" applyBorder="1"/>
    <xf numFmtId="0" fontId="2" fillId="0" borderId="26" xfId="0" applyNumberFormat="1" applyFont="1" applyBorder="1" applyAlignment="1" applyProtection="1">
      <alignment vertical="center" wrapText="1"/>
      <protection locked="0"/>
    </xf>
    <xf numFmtId="0" fontId="16" fillId="7" borderId="0" xfId="0" applyFont="1" applyFill="1" applyBorder="1" applyAlignment="1">
      <alignment horizontal="left"/>
    </xf>
    <xf numFmtId="0" fontId="16" fillId="7" borderId="10" xfId="0" applyFont="1" applyFill="1" applyBorder="1"/>
    <xf numFmtId="0" fontId="16" fillId="7" borderId="6" xfId="0" applyFont="1" applyFill="1" applyBorder="1"/>
    <xf numFmtId="0" fontId="25" fillId="0" borderId="0" xfId="0" applyFont="1"/>
    <xf numFmtId="0" fontId="0" fillId="7" borderId="36" xfId="0" applyFill="1" applyBorder="1" applyAlignment="1"/>
    <xf numFmtId="0" fontId="12" fillId="9" borderId="22" xfId="0" applyFont="1" applyFill="1" applyBorder="1" applyAlignment="1">
      <alignment horizontal="center"/>
    </xf>
    <xf numFmtId="0" fontId="19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2" fillId="8" borderId="27" xfId="0" applyFont="1" applyFill="1" applyBorder="1" applyAlignment="1">
      <alignment horizontal="left"/>
    </xf>
    <xf numFmtId="0" fontId="12" fillId="8" borderId="30" xfId="0" applyFont="1" applyFill="1" applyBorder="1" applyAlignment="1">
      <alignment horizontal="left"/>
    </xf>
    <xf numFmtId="0" fontId="12" fillId="8" borderId="32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9" fillId="3" borderId="36" xfId="0" applyFont="1" applyFill="1" applyBorder="1" applyAlignment="1">
      <alignment horizontal="left" vertical="center"/>
    </xf>
    <xf numFmtId="0" fontId="19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7" fillId="5" borderId="30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/>
    <xf numFmtId="0" fontId="0" fillId="7" borderId="39" xfId="0" applyFont="1" applyFill="1" applyBorder="1" applyAlignment="1">
      <alignment horizontal="center"/>
    </xf>
    <xf numFmtId="0" fontId="0" fillId="7" borderId="40" xfId="0" applyFont="1" applyFill="1" applyBorder="1" applyAlignment="1">
      <alignment horizontal="center"/>
    </xf>
    <xf numFmtId="0" fontId="0" fillId="7" borderId="41" xfId="0" applyFont="1" applyFill="1" applyBorder="1" applyAlignment="1">
      <alignment horizontal="center"/>
    </xf>
    <xf numFmtId="0" fontId="0" fillId="8" borderId="42" xfId="0" applyFont="1" applyFill="1" applyBorder="1" applyAlignment="1">
      <alignment horizontal="left"/>
    </xf>
    <xf numFmtId="0" fontId="0" fillId="8" borderId="43" xfId="0" applyFont="1" applyFill="1" applyBorder="1" applyAlignment="1">
      <alignment horizontal="left"/>
    </xf>
    <xf numFmtId="0" fontId="0" fillId="8" borderId="44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17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4" fillId="7" borderId="9" xfId="0" applyNumberFormat="1" applyFont="1" applyFill="1" applyBorder="1"/>
    <xf numFmtId="0" fontId="2" fillId="7" borderId="9" xfId="0" applyNumberFormat="1" applyFont="1" applyFill="1" applyBorder="1"/>
    <xf numFmtId="0" fontId="16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8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5" xfId="0" applyNumberFormat="1" applyFont="1" applyFill="1" applyBorder="1"/>
    <xf numFmtId="0" fontId="2" fillId="0" borderId="38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19" fillId="3" borderId="22" xfId="0" applyFont="1" applyFill="1" applyBorder="1" applyAlignment="1">
      <alignment horizontal="center"/>
    </xf>
    <xf numFmtId="0" fontId="2" fillId="0" borderId="34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20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2" fillId="7" borderId="0" xfId="0" applyFont="1" applyFill="1" applyBorder="1"/>
    <xf numFmtId="0" fontId="14" fillId="7" borderId="9" xfId="0" applyNumberFormat="1" applyFont="1" applyFill="1" applyBorder="1" applyAlignment="1">
      <alignment horizontal="left"/>
    </xf>
    <xf numFmtId="0" fontId="14" fillId="7" borderId="9" xfId="0" applyFont="1" applyFill="1" applyBorder="1" applyAlignment="1" applyProtection="1">
      <alignment vertical="top"/>
      <protection locked="0"/>
    </xf>
    <xf numFmtId="0" fontId="26" fillId="7" borderId="9" xfId="0" applyNumberFormat="1" applyFont="1" applyFill="1" applyBorder="1"/>
    <xf numFmtId="14" fontId="26" fillId="7" borderId="0" xfId="0" applyNumberFormat="1" applyFont="1" applyFill="1" applyBorder="1"/>
    <xf numFmtId="0" fontId="26" fillId="7" borderId="0" xfId="0" applyFont="1" applyFill="1" applyBorder="1" applyAlignment="1">
      <alignment horizontal="center"/>
    </xf>
    <xf numFmtId="0" fontId="26" fillId="7" borderId="0" xfId="0" applyFont="1" applyFill="1" applyBorder="1"/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/>
    <xf numFmtId="0" fontId="26" fillId="7" borderId="10" xfId="0" applyFont="1" applyFill="1" applyBorder="1" applyAlignment="1">
      <alignment horizontal="center"/>
    </xf>
    <xf numFmtId="0" fontId="15" fillId="7" borderId="0" xfId="0" applyFont="1" applyFill="1" applyBorder="1" applyAlignment="1" applyProtection="1">
      <alignment horizontal="left"/>
      <protection locked="0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9" fillId="7" borderId="9" xfId="0" applyNumberFormat="1" applyFont="1" applyFill="1" applyBorder="1"/>
    <xf numFmtId="0" fontId="6" fillId="7" borderId="0" xfId="0" applyFont="1" applyFill="1" applyBorder="1" applyAlignment="1" applyProtection="1">
      <alignment horizontal="left"/>
      <protection locked="0"/>
    </xf>
    <xf numFmtId="0" fontId="15" fillId="7" borderId="9" xfId="0" applyFont="1" applyFill="1" applyBorder="1" applyAlignment="1" applyProtection="1">
      <alignment horizontal="left"/>
      <protection locked="0"/>
    </xf>
    <xf numFmtId="0" fontId="16" fillId="7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6" fillId="7" borderId="10" xfId="0" applyFont="1" applyFill="1" applyBorder="1" applyAlignment="1">
      <alignment horizontal="left"/>
    </xf>
    <xf numFmtId="0" fontId="16" fillId="7" borderId="9" xfId="0" applyNumberFormat="1" applyFont="1" applyFill="1" applyBorder="1"/>
    <xf numFmtId="0" fontId="27" fillId="7" borderId="0" xfId="0" applyFont="1" applyFill="1" applyBorder="1" applyAlignment="1">
      <alignment horizontal="center"/>
    </xf>
    <xf numFmtId="0" fontId="28" fillId="7" borderId="9" xfId="0" applyNumberFormat="1" applyFont="1" applyFill="1" applyBorder="1"/>
    <xf numFmtId="0" fontId="28" fillId="7" borderId="2" xfId="0" applyNumberFormat="1" applyFont="1" applyFill="1" applyBorder="1"/>
    <xf numFmtId="0" fontId="16" fillId="7" borderId="4" xfId="0" applyFont="1" applyFill="1" applyBorder="1"/>
    <xf numFmtId="0" fontId="16" fillId="7" borderId="9" xfId="0" applyFont="1" applyFill="1" applyBorder="1"/>
    <xf numFmtId="14" fontId="19" fillId="7" borderId="9" xfId="0" applyNumberFormat="1" applyFont="1" applyFill="1" applyBorder="1"/>
    <xf numFmtId="0" fontId="28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9" fillId="7" borderId="9" xfId="0" applyFont="1" applyFill="1" applyBorder="1" applyAlignment="1" applyProtection="1">
      <alignment horizontal="left"/>
      <protection locked="0"/>
    </xf>
    <xf numFmtId="0" fontId="15" fillId="7" borderId="0" xfId="0" applyNumberFormat="1" applyFont="1" applyFill="1" applyBorder="1" applyAlignment="1" applyProtection="1">
      <alignment horizontal="center"/>
      <protection locked="0"/>
    </xf>
    <xf numFmtId="0" fontId="2" fillId="0" borderId="26" xfId="0" applyNumberFormat="1" applyFont="1" applyBorder="1" applyProtection="1">
      <protection hidden="1"/>
    </xf>
    <xf numFmtId="0" fontId="15" fillId="7" borderId="9" xfId="0" applyFont="1" applyFill="1" applyBorder="1"/>
    <xf numFmtId="0" fontId="12" fillId="7" borderId="9" xfId="0" applyNumberFormat="1" applyFont="1" applyFill="1" applyBorder="1"/>
    <xf numFmtId="0" fontId="0" fillId="7" borderId="0" xfId="0" applyFill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22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6" fillId="7" borderId="0" xfId="0" applyNumberFormat="1" applyFont="1" applyFill="1" applyBorder="1" applyAlignment="1">
      <alignment horizontal="center"/>
    </xf>
    <xf numFmtId="0" fontId="27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6" fillId="7" borderId="0" xfId="0" applyNumberFormat="1" applyFont="1" applyFill="1" applyBorder="1" applyAlignment="1">
      <alignment horizontal="left"/>
    </xf>
    <xf numFmtId="0" fontId="16" fillId="7" borderId="0" xfId="0" applyNumberFormat="1" applyFont="1" applyFill="1" applyBorder="1"/>
    <xf numFmtId="0" fontId="0" fillId="7" borderId="0" xfId="0" applyNumberFormat="1" applyFill="1" applyBorder="1"/>
    <xf numFmtId="0" fontId="16" fillId="7" borderId="0" xfId="0" applyNumberFormat="1" applyFont="1" applyFill="1" applyBorder="1" applyAlignment="1" applyProtection="1">
      <alignment horizontal="left"/>
      <protection locked="0"/>
    </xf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14" fontId="2" fillId="0" borderId="2" xfId="0" applyNumberFormat="1" applyFont="1" applyBorder="1"/>
    <xf numFmtId="14" fontId="2" fillId="0" borderId="9" xfId="0" applyNumberFormat="1" applyFont="1" applyFill="1" applyBorder="1"/>
    <xf numFmtId="14" fontId="2" fillId="0" borderId="12" xfId="0" applyNumberFormat="1" applyFont="1" applyBorder="1"/>
    <xf numFmtId="14" fontId="2" fillId="0" borderId="13" xfId="0" applyNumberFormat="1" applyFont="1" applyFill="1" applyBorder="1"/>
    <xf numFmtId="14" fontId="2" fillId="0" borderId="13" xfId="0" applyNumberFormat="1" applyFont="1" applyBorder="1"/>
    <xf numFmtId="14" fontId="2" fillId="4" borderId="13" xfId="0" applyNumberFormat="1" applyFont="1" applyFill="1" applyBorder="1"/>
    <xf numFmtId="0" fontId="2" fillId="0" borderId="2" xfId="0" applyFont="1" applyBorder="1"/>
    <xf numFmtId="0" fontId="2" fillId="0" borderId="46" xfId="0" applyFont="1" applyBorder="1"/>
    <xf numFmtId="14" fontId="2" fillId="4" borderId="47" xfId="0" applyNumberFormat="1" applyFont="1" applyFill="1" applyBorder="1"/>
    <xf numFmtId="0" fontId="20" fillId="4" borderId="21" xfId="0" applyFont="1" applyFill="1" applyBorder="1" applyAlignment="1">
      <alignment horizontal="center"/>
    </xf>
    <xf numFmtId="0" fontId="20" fillId="4" borderId="37" xfId="0" applyFont="1" applyFill="1" applyBorder="1" applyAlignment="1">
      <alignment horizontal="center"/>
    </xf>
    <xf numFmtId="0" fontId="20" fillId="4" borderId="22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20" fillId="3" borderId="2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/>
    </xf>
    <xf numFmtId="0" fontId="20" fillId="4" borderId="5" xfId="0" applyFont="1" applyFill="1" applyBorder="1" applyAlignment="1">
      <alignment horizontal="center"/>
    </xf>
    <xf numFmtId="0" fontId="20" fillId="4" borderId="6" xfId="0" applyFont="1" applyFill="1" applyBorder="1" applyAlignment="1">
      <alignment horizontal="center"/>
    </xf>
    <xf numFmtId="0" fontId="20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88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CC00"/>
      <color rgb="FFFF9900"/>
      <color rgb="FFFFFF99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C67" zoomScale="90" zoomScaleNormal="90" workbookViewId="0">
      <selection activeCell="O19" sqref="O1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30" customFormat="1" x14ac:dyDescent="0.25"/>
    <row r="2" spans="1:13" s="130" customFormat="1" x14ac:dyDescent="0.25">
      <c r="B2" s="65"/>
    </row>
    <row r="3" spans="1:13" s="130" customFormat="1" ht="21" x14ac:dyDescent="0.35">
      <c r="B3" s="211" t="s">
        <v>124</v>
      </c>
      <c r="C3" s="55"/>
      <c r="D3" s="55"/>
      <c r="E3" s="55"/>
      <c r="F3" s="55"/>
      <c r="G3" s="55"/>
    </row>
    <row r="4" spans="1:13" ht="21" x14ac:dyDescent="0.35">
      <c r="B4" s="211" t="s">
        <v>127</v>
      </c>
      <c r="C4" s="55"/>
      <c r="D4" s="55"/>
      <c r="E4" s="55"/>
      <c r="F4" s="55"/>
      <c r="G4" s="55"/>
    </row>
    <row r="5" spans="1:13" s="130" customFormat="1" x14ac:dyDescent="0.25">
      <c r="B5" s="65"/>
    </row>
    <row r="6" spans="1:13" s="130" customFormat="1" x14ac:dyDescent="0.25"/>
    <row r="7" spans="1:13" s="130" customFormat="1" ht="15.75" thickBot="1" x14ac:dyDescent="0.3">
      <c r="A7" s="264"/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</row>
    <row r="8" spans="1:13" x14ac:dyDescent="0.25">
      <c r="A8" s="73" t="s">
        <v>66</v>
      </c>
      <c r="B8" s="265"/>
      <c r="C8" s="51"/>
      <c r="D8" s="51"/>
      <c r="E8" s="51"/>
      <c r="F8" s="51"/>
      <c r="G8" s="51"/>
      <c r="H8" s="51"/>
      <c r="I8" s="51"/>
      <c r="J8" s="51"/>
      <c r="K8" s="51"/>
      <c r="L8" s="72"/>
      <c r="M8" s="26"/>
    </row>
    <row r="9" spans="1:13" x14ac:dyDescent="0.25">
      <c r="A9" s="71" t="s">
        <v>122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72"/>
      <c r="M9" s="26"/>
    </row>
    <row r="10" spans="1:13" x14ac:dyDescent="0.25">
      <c r="A10" s="71" t="s">
        <v>73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72"/>
      <c r="M10" s="26"/>
    </row>
    <row r="11" spans="1:13" x14ac:dyDescent="0.25">
      <c r="A11" s="71" t="s">
        <v>152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72"/>
      <c r="M11" s="26"/>
    </row>
    <row r="12" spans="1:13" x14ac:dyDescent="0.25">
      <c r="A12" s="7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72"/>
      <c r="M12" s="26"/>
    </row>
    <row r="13" spans="1:13" s="130" customFormat="1" x14ac:dyDescent="0.25">
      <c r="A13" s="73" t="s">
        <v>191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72"/>
      <c r="M13" s="26"/>
    </row>
    <row r="14" spans="1:13" s="130" customFormat="1" x14ac:dyDescent="0.25">
      <c r="A14" s="71" t="s">
        <v>123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72"/>
    </row>
    <row r="15" spans="1:13" x14ac:dyDescent="0.25">
      <c r="A15" s="71" t="s">
        <v>120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72"/>
    </row>
    <row r="16" spans="1:13" x14ac:dyDescent="0.25">
      <c r="A16" s="7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72"/>
    </row>
    <row r="17" spans="1:14" x14ac:dyDescent="0.25">
      <c r="A17" s="73" t="s">
        <v>35</v>
      </c>
      <c r="B17" s="265"/>
      <c r="C17" s="265"/>
      <c r="D17" s="265"/>
      <c r="E17" s="265"/>
      <c r="F17" s="265"/>
      <c r="G17" s="265"/>
      <c r="H17" s="265"/>
      <c r="I17" s="51"/>
      <c r="J17" s="51"/>
      <c r="K17" s="51"/>
      <c r="L17" s="72"/>
      <c r="M17" s="133"/>
      <c r="N17" s="133"/>
    </row>
    <row r="18" spans="1:14" x14ac:dyDescent="0.25">
      <c r="A18" s="71" t="s">
        <v>156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72"/>
      <c r="M18" s="133"/>
      <c r="N18" s="133"/>
    </row>
    <row r="19" spans="1:14" x14ac:dyDescent="0.25">
      <c r="A19" s="71" t="s">
        <v>74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72"/>
      <c r="M19" s="133"/>
      <c r="N19" s="133"/>
    </row>
    <row r="20" spans="1:14" x14ac:dyDescent="0.25">
      <c r="A20" s="7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72"/>
      <c r="M20" s="133"/>
      <c r="N20" s="133"/>
    </row>
    <row r="21" spans="1:14" x14ac:dyDescent="0.25">
      <c r="A21" s="73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72"/>
      <c r="M21" s="133"/>
      <c r="N21" s="133"/>
    </row>
    <row r="22" spans="1:14" x14ac:dyDescent="0.25">
      <c r="A22" s="71" t="s">
        <v>157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72"/>
      <c r="M22" s="133"/>
      <c r="N22" s="133"/>
    </row>
    <row r="23" spans="1:14" s="130" customFormat="1" x14ac:dyDescent="0.25">
      <c r="A23" s="71" t="s">
        <v>75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72"/>
      <c r="M23" s="133"/>
      <c r="N23" s="133"/>
    </row>
    <row r="24" spans="1:14" x14ac:dyDescent="0.25">
      <c r="A24" s="186" t="s">
        <v>155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72"/>
      <c r="M24" s="133"/>
      <c r="N24" s="133"/>
    </row>
    <row r="25" spans="1:14" s="141" customFormat="1" x14ac:dyDescent="0.25">
      <c r="A25" s="7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72"/>
      <c r="M25" s="133"/>
      <c r="N25" s="133"/>
    </row>
    <row r="26" spans="1:14" s="130" customFormat="1" x14ac:dyDescent="0.25">
      <c r="A26" s="73" t="s">
        <v>153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72"/>
    </row>
    <row r="27" spans="1:14" x14ac:dyDescent="0.25">
      <c r="A27" s="71" t="s">
        <v>154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72"/>
    </row>
    <row r="28" spans="1:14" s="130" customFormat="1" x14ac:dyDescent="0.25">
      <c r="A28" s="71" t="s">
        <v>192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72"/>
    </row>
    <row r="29" spans="1:14" x14ac:dyDescent="0.25">
      <c r="A29" s="186" t="s">
        <v>165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72"/>
    </row>
    <row r="30" spans="1:14" x14ac:dyDescent="0.25">
      <c r="A30" s="7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72"/>
    </row>
    <row r="31" spans="1:14" x14ac:dyDescent="0.25">
      <c r="A31" s="73" t="s">
        <v>68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72"/>
      <c r="M31" s="26"/>
    </row>
    <row r="32" spans="1:14" x14ac:dyDescent="0.25">
      <c r="A32" s="71" t="s">
        <v>148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72"/>
      <c r="M32" s="26"/>
    </row>
    <row r="33" spans="1:13" x14ac:dyDescent="0.25">
      <c r="A33" s="71" t="s">
        <v>147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72"/>
      <c r="M33" s="26"/>
    </row>
    <row r="34" spans="1:13" s="130" customFormat="1" x14ac:dyDescent="0.25">
      <c r="A34" s="71" t="s">
        <v>151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72"/>
      <c r="M34" s="26"/>
    </row>
    <row r="35" spans="1:13" x14ac:dyDescent="0.25">
      <c r="A35" s="71" t="s">
        <v>149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72"/>
      <c r="M35" s="26"/>
    </row>
    <row r="36" spans="1:13" x14ac:dyDescent="0.25">
      <c r="A36" s="71" t="s">
        <v>39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72"/>
      <c r="M36" s="26"/>
    </row>
    <row r="37" spans="1:13" x14ac:dyDescent="0.25">
      <c r="A37" s="7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72"/>
    </row>
    <row r="38" spans="1:13" s="130" customFormat="1" x14ac:dyDescent="0.25">
      <c r="A38" s="73" t="s">
        <v>132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72"/>
    </row>
    <row r="39" spans="1:13" ht="15.75" thickBot="1" x14ac:dyDescent="0.3">
      <c r="A39" s="210" t="s">
        <v>150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5"/>
    </row>
    <row r="40" spans="1:13" ht="15.75" thickBot="1" x14ac:dyDescent="0.3"/>
    <row r="41" spans="1:13" x14ac:dyDescent="0.25">
      <c r="A41" s="248" t="s">
        <v>30</v>
      </c>
      <c r="B41" s="66"/>
      <c r="C41" s="66"/>
      <c r="D41" s="66"/>
      <c r="E41" s="66"/>
      <c r="F41" s="66"/>
      <c r="G41" s="40"/>
    </row>
    <row r="42" spans="1:13" x14ac:dyDescent="0.25">
      <c r="A42" s="249" t="s">
        <v>6</v>
      </c>
      <c r="B42" s="67" t="s">
        <v>18</v>
      </c>
      <c r="C42" s="67"/>
      <c r="D42" s="67"/>
      <c r="E42" s="67"/>
      <c r="F42" s="67"/>
      <c r="G42" s="41"/>
    </row>
    <row r="43" spans="1:13" x14ac:dyDescent="0.25">
      <c r="A43" s="249" t="s">
        <v>4</v>
      </c>
      <c r="B43" s="67" t="s">
        <v>19</v>
      </c>
      <c r="C43" s="67"/>
      <c r="D43" s="67"/>
      <c r="E43" s="67"/>
      <c r="F43" s="67"/>
      <c r="G43" s="41"/>
    </row>
    <row r="44" spans="1:13" x14ac:dyDescent="0.25">
      <c r="A44" s="249" t="s">
        <v>5</v>
      </c>
      <c r="B44" s="67" t="s">
        <v>27</v>
      </c>
      <c r="C44" s="67"/>
      <c r="D44" s="67"/>
      <c r="E44" s="67"/>
      <c r="F44" s="67"/>
      <c r="G44" s="41"/>
    </row>
    <row r="45" spans="1:13" x14ac:dyDescent="0.25">
      <c r="A45" s="249" t="s">
        <v>28</v>
      </c>
      <c r="B45" s="67" t="s">
        <v>29</v>
      </c>
      <c r="C45" s="67"/>
      <c r="D45" s="67"/>
      <c r="E45" s="67"/>
      <c r="F45" s="67"/>
      <c r="G45" s="41"/>
    </row>
    <row r="46" spans="1:13" x14ac:dyDescent="0.25">
      <c r="A46" s="249" t="s">
        <v>1</v>
      </c>
      <c r="B46" s="67" t="s">
        <v>20</v>
      </c>
      <c r="C46" s="67"/>
      <c r="D46" s="67"/>
      <c r="E46" s="67"/>
      <c r="F46" s="67"/>
      <c r="G46" s="41"/>
    </row>
    <row r="47" spans="1:13" x14ac:dyDescent="0.25">
      <c r="A47" s="249" t="s">
        <v>2</v>
      </c>
      <c r="B47" s="67" t="s">
        <v>21</v>
      </c>
      <c r="C47" s="67"/>
      <c r="D47" s="67"/>
      <c r="E47" s="67"/>
      <c r="F47" s="67"/>
      <c r="G47" s="41"/>
    </row>
    <row r="48" spans="1:13" x14ac:dyDescent="0.25">
      <c r="A48" s="249" t="s">
        <v>8</v>
      </c>
      <c r="B48" s="67" t="s">
        <v>22</v>
      </c>
      <c r="C48" s="67"/>
      <c r="D48" s="67"/>
      <c r="E48" s="67"/>
      <c r="F48" s="67"/>
      <c r="G48" s="41"/>
    </row>
    <row r="49" spans="1:7" x14ac:dyDescent="0.25">
      <c r="A49" s="249" t="s">
        <v>23</v>
      </c>
      <c r="B49" s="67" t="s">
        <v>24</v>
      </c>
      <c r="C49" s="67"/>
      <c r="D49" s="67"/>
      <c r="E49" s="67"/>
      <c r="F49" s="67"/>
      <c r="G49" s="41"/>
    </row>
    <row r="50" spans="1:7" x14ac:dyDescent="0.25">
      <c r="A50" s="249" t="s">
        <v>17</v>
      </c>
      <c r="B50" s="67" t="s">
        <v>25</v>
      </c>
      <c r="C50" s="67"/>
      <c r="D50" s="67"/>
      <c r="E50" s="67"/>
      <c r="F50" s="67"/>
      <c r="G50" s="41"/>
    </row>
    <row r="51" spans="1:7" ht="15.75" thickBot="1" x14ac:dyDescent="0.3">
      <c r="A51" s="250" t="s">
        <v>9</v>
      </c>
      <c r="B51" s="68" t="s">
        <v>26</v>
      </c>
      <c r="C51" s="68"/>
      <c r="D51" s="68"/>
      <c r="E51" s="68"/>
      <c r="F51" s="68"/>
      <c r="G51" s="42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8" sqref="D8"/>
    </sheetView>
  </sheetViews>
  <sheetFormatPr defaultRowHeight="15" x14ac:dyDescent="0.25"/>
  <cols>
    <col min="1" max="1" width="45.42578125" style="215" customWidth="1"/>
    <col min="2" max="2" width="47.28515625" customWidth="1"/>
    <col min="3" max="3" width="45.140625" style="124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62" t="str">
        <f>' Inf Conc'!A2</f>
        <v>Delta Diablo Sanitation District</v>
      </c>
      <c r="B1" s="263"/>
    </row>
    <row r="2" spans="1:4" ht="25.5" customHeight="1" thickBot="1" x14ac:dyDescent="0.3">
      <c r="A2" s="333" t="s">
        <v>110</v>
      </c>
      <c r="B2" s="332"/>
      <c r="C2" s="331" t="s">
        <v>77</v>
      </c>
      <c r="D2" s="332"/>
    </row>
    <row r="3" spans="1:4" ht="15.75" customHeight="1" x14ac:dyDescent="0.25">
      <c r="A3" s="234" t="s">
        <v>144</v>
      </c>
      <c r="B3" s="231"/>
      <c r="C3" s="43" t="s">
        <v>78</v>
      </c>
      <c r="D3" s="45" t="s">
        <v>79</v>
      </c>
    </row>
    <row r="4" spans="1:4" x14ac:dyDescent="0.25">
      <c r="A4" s="235" t="s">
        <v>145</v>
      </c>
      <c r="B4" s="232"/>
      <c r="C4" s="44" t="s">
        <v>80</v>
      </c>
      <c r="D4" s="46">
        <v>41212</v>
      </c>
    </row>
    <row r="5" spans="1:4" ht="30.75" thickBot="1" x14ac:dyDescent="0.3">
      <c r="A5" s="236" t="s">
        <v>130</v>
      </c>
      <c r="B5" s="233"/>
      <c r="C5" s="44" t="s">
        <v>81</v>
      </c>
      <c r="D5" s="46">
        <v>41304</v>
      </c>
    </row>
    <row r="6" spans="1:4" x14ac:dyDescent="0.25">
      <c r="C6" s="44" t="s">
        <v>82</v>
      </c>
      <c r="D6" s="46">
        <v>41394</v>
      </c>
    </row>
    <row r="7" spans="1:4" x14ac:dyDescent="0.25">
      <c r="C7" s="44" t="s">
        <v>83</v>
      </c>
      <c r="D7" s="46" t="s">
        <v>91</v>
      </c>
    </row>
    <row r="8" spans="1:4" x14ac:dyDescent="0.25">
      <c r="B8" s="133"/>
      <c r="C8" s="228" t="s">
        <v>88</v>
      </c>
      <c r="D8" s="47">
        <v>41486</v>
      </c>
    </row>
    <row r="9" spans="1:4" s="130" customFormat="1" x14ac:dyDescent="0.25">
      <c r="B9" s="133"/>
      <c r="C9" s="44" t="s">
        <v>84</v>
      </c>
      <c r="D9" s="46">
        <v>41577</v>
      </c>
    </row>
    <row r="10" spans="1:4" s="130" customFormat="1" x14ac:dyDescent="0.25">
      <c r="A10" s="215"/>
      <c r="B10" s="133"/>
      <c r="C10" s="44" t="s">
        <v>85</v>
      </c>
      <c r="D10" s="46">
        <v>41669</v>
      </c>
    </row>
    <row r="11" spans="1:4" s="130" customFormat="1" x14ac:dyDescent="0.25">
      <c r="A11" s="215"/>
      <c r="C11" s="44" t="s">
        <v>86</v>
      </c>
      <c r="D11" s="46">
        <v>41759</v>
      </c>
    </row>
    <row r="12" spans="1:4" s="130" customFormat="1" x14ac:dyDescent="0.25">
      <c r="A12" s="215"/>
      <c r="C12" s="44" t="s">
        <v>87</v>
      </c>
      <c r="D12" s="46" t="s">
        <v>90</v>
      </c>
    </row>
    <row r="13" spans="1:4" s="130" customFormat="1" ht="15.75" thickBot="1" x14ac:dyDescent="0.3">
      <c r="A13" s="215"/>
      <c r="C13" s="239" t="s">
        <v>89</v>
      </c>
      <c r="D13" s="48">
        <v>41851</v>
      </c>
    </row>
    <row r="14" spans="1:4" s="130" customFormat="1" x14ac:dyDescent="0.25">
      <c r="A14" s="229" t="s">
        <v>142</v>
      </c>
      <c r="B14" s="230"/>
      <c r="C14" s="49"/>
      <c r="D14" s="142"/>
    </row>
    <row r="15" spans="1:4" s="130" customFormat="1" ht="15.75" thickBot="1" x14ac:dyDescent="0.3">
      <c r="A15" s="215"/>
      <c r="C15" s="49"/>
      <c r="D15" s="142"/>
    </row>
    <row r="16" spans="1:4" s="130" customFormat="1" x14ac:dyDescent="0.25">
      <c r="A16" s="334" t="s">
        <v>140</v>
      </c>
      <c r="B16" s="335"/>
      <c r="C16" s="49"/>
      <c r="D16" s="142"/>
    </row>
    <row r="17" spans="1:5" s="130" customFormat="1" ht="15.75" thickBot="1" x14ac:dyDescent="0.3">
      <c r="A17" s="336"/>
      <c r="B17" s="337"/>
      <c r="C17" s="49"/>
      <c r="D17" s="142"/>
    </row>
    <row r="18" spans="1:5" s="130" customFormat="1" ht="15.75" thickBot="1" x14ac:dyDescent="0.3">
      <c r="A18" s="226" t="s">
        <v>141</v>
      </c>
      <c r="B18" s="227"/>
      <c r="C18" s="49"/>
      <c r="D18" s="142"/>
    </row>
    <row r="19" spans="1:5" s="130" customFormat="1" ht="15" customHeight="1" thickBot="1" x14ac:dyDescent="0.3">
      <c r="A19" s="215"/>
      <c r="C19" s="49"/>
      <c r="D19" s="142"/>
    </row>
    <row r="20" spans="1:5" s="130" customFormat="1" ht="19.5" thickBot="1" x14ac:dyDescent="0.35">
      <c r="A20" s="327" t="s">
        <v>138</v>
      </c>
      <c r="B20" s="328"/>
      <c r="C20" s="329"/>
      <c r="D20" s="190"/>
      <c r="E20" s="142"/>
    </row>
    <row r="21" spans="1:5" s="130" customFormat="1" ht="16.5" thickBot="1" x14ac:dyDescent="0.3">
      <c r="A21" s="224" t="s">
        <v>133</v>
      </c>
      <c r="B21" s="214" t="s">
        <v>134</v>
      </c>
      <c r="C21" s="256" t="s">
        <v>135</v>
      </c>
      <c r="D21" s="190"/>
      <c r="E21" s="142"/>
    </row>
    <row r="22" spans="1:5" s="130" customFormat="1" x14ac:dyDescent="0.25">
      <c r="A22" s="216" t="s">
        <v>92</v>
      </c>
      <c r="B22" s="120" t="s">
        <v>96</v>
      </c>
      <c r="C22" s="120" t="s">
        <v>96</v>
      </c>
      <c r="D22" s="190"/>
      <c r="E22" s="142"/>
    </row>
    <row r="23" spans="1:5" s="130" customFormat="1" ht="30" x14ac:dyDescent="0.25">
      <c r="A23" s="217" t="s">
        <v>93</v>
      </c>
      <c r="B23" s="121" t="s">
        <v>72</v>
      </c>
      <c r="C23" s="123" t="s">
        <v>146</v>
      </c>
      <c r="D23" s="190"/>
      <c r="E23" s="142"/>
    </row>
    <row r="24" spans="1:5" s="130" customFormat="1" x14ac:dyDescent="0.25">
      <c r="A24" s="217" t="s">
        <v>94</v>
      </c>
      <c r="B24" s="121" t="s">
        <v>70</v>
      </c>
      <c r="C24" s="121" t="s">
        <v>107</v>
      </c>
      <c r="D24" s="190"/>
      <c r="E24" s="142"/>
    </row>
    <row r="25" spans="1:5" s="130" customFormat="1" ht="15.75" thickBot="1" x14ac:dyDescent="0.3">
      <c r="A25" s="218" t="s">
        <v>95</v>
      </c>
      <c r="B25" s="122" t="s">
        <v>105</v>
      </c>
      <c r="C25" s="122" t="s">
        <v>106</v>
      </c>
      <c r="D25" s="190"/>
      <c r="E25" s="142"/>
    </row>
    <row r="26" spans="1:5" s="130" customFormat="1" ht="15.75" thickBot="1" x14ac:dyDescent="0.3">
      <c r="A26" s="215"/>
      <c r="C26" s="125"/>
      <c r="D26" s="190"/>
      <c r="E26" s="142"/>
    </row>
    <row r="27" spans="1:5" s="130" customFormat="1" ht="16.5" thickBot="1" x14ac:dyDescent="0.3">
      <c r="A27" s="224" t="s">
        <v>136</v>
      </c>
      <c r="B27" s="214" t="s">
        <v>134</v>
      </c>
      <c r="C27" s="256" t="s">
        <v>135</v>
      </c>
      <c r="D27" s="190"/>
      <c r="E27" s="142"/>
    </row>
    <row r="28" spans="1:5" s="130" customFormat="1" x14ac:dyDescent="0.25">
      <c r="A28" s="216" t="s">
        <v>92</v>
      </c>
      <c r="B28" s="120" t="s">
        <v>96</v>
      </c>
      <c r="C28" s="120" t="s">
        <v>96</v>
      </c>
      <c r="D28" s="190"/>
      <c r="E28" s="142"/>
    </row>
    <row r="29" spans="1:5" s="130" customFormat="1" ht="30" x14ac:dyDescent="0.25">
      <c r="A29" s="217" t="s">
        <v>93</v>
      </c>
      <c r="B29" s="121" t="s">
        <v>72</v>
      </c>
      <c r="C29" s="123" t="s">
        <v>146</v>
      </c>
      <c r="D29" s="190"/>
      <c r="E29" s="142"/>
    </row>
    <row r="30" spans="1:5" s="130" customFormat="1" x14ac:dyDescent="0.25">
      <c r="A30" s="217" t="s">
        <v>94</v>
      </c>
      <c r="B30" s="121" t="s">
        <v>70</v>
      </c>
      <c r="C30" s="121" t="s">
        <v>107</v>
      </c>
      <c r="D30" s="190"/>
      <c r="E30" s="142"/>
    </row>
    <row r="31" spans="1:5" s="130" customFormat="1" ht="15.75" thickBot="1" x14ac:dyDescent="0.3">
      <c r="A31" s="218" t="s">
        <v>95</v>
      </c>
      <c r="B31" s="122" t="s">
        <v>71</v>
      </c>
      <c r="C31" s="122" t="s">
        <v>71</v>
      </c>
      <c r="D31" s="190"/>
      <c r="E31" s="142"/>
    </row>
    <row r="32" spans="1:5" s="130" customFormat="1" ht="15.75" thickBot="1" x14ac:dyDescent="0.3">
      <c r="A32" s="215"/>
      <c r="C32" s="125"/>
      <c r="D32" s="190"/>
      <c r="E32" s="142"/>
    </row>
    <row r="33" spans="1:5" s="130" customFormat="1" ht="16.5" thickBot="1" x14ac:dyDescent="0.3">
      <c r="A33" s="224" t="s">
        <v>137</v>
      </c>
      <c r="B33" s="214" t="s">
        <v>134</v>
      </c>
      <c r="C33" s="256" t="s">
        <v>135</v>
      </c>
      <c r="D33" s="190"/>
      <c r="E33" s="142"/>
    </row>
    <row r="34" spans="1:5" s="130" customFormat="1" x14ac:dyDescent="0.25">
      <c r="A34" s="216" t="s">
        <v>92</v>
      </c>
      <c r="B34" s="120" t="s">
        <v>96</v>
      </c>
      <c r="C34" s="120" t="s">
        <v>96</v>
      </c>
      <c r="D34" s="190"/>
      <c r="E34" s="142"/>
    </row>
    <row r="35" spans="1:5" s="130" customFormat="1" ht="30" x14ac:dyDescent="0.25">
      <c r="A35" s="217" t="s">
        <v>93</v>
      </c>
      <c r="B35" s="121" t="s">
        <v>108</v>
      </c>
      <c r="C35" s="123" t="s">
        <v>125</v>
      </c>
      <c r="D35" s="190"/>
      <c r="E35" s="142"/>
    </row>
    <row r="36" spans="1:5" s="130" customFormat="1" x14ac:dyDescent="0.25">
      <c r="A36" s="217" t="s">
        <v>94</v>
      </c>
      <c r="B36" s="121" t="s">
        <v>70</v>
      </c>
      <c r="C36" s="121" t="s">
        <v>107</v>
      </c>
      <c r="D36" s="190"/>
      <c r="E36" s="142"/>
    </row>
    <row r="37" spans="1:5" s="130" customFormat="1" ht="15.75" thickBot="1" x14ac:dyDescent="0.3">
      <c r="A37" s="218" t="s">
        <v>95</v>
      </c>
      <c r="B37" s="122" t="s">
        <v>71</v>
      </c>
      <c r="C37" s="122" t="s">
        <v>71</v>
      </c>
      <c r="D37" s="190"/>
      <c r="E37" s="142"/>
    </row>
    <row r="38" spans="1:5" s="130" customFormat="1" ht="15.75" thickBot="1" x14ac:dyDescent="0.3">
      <c r="A38" s="215"/>
      <c r="C38" s="125"/>
      <c r="D38" s="190"/>
      <c r="E38" s="142"/>
    </row>
    <row r="39" spans="1:5" s="130" customFormat="1" ht="16.5" thickBot="1" x14ac:dyDescent="0.3">
      <c r="A39" s="225" t="s">
        <v>139</v>
      </c>
      <c r="B39" s="213"/>
      <c r="C39" s="125"/>
      <c r="D39" s="190"/>
      <c r="E39" s="142"/>
    </row>
    <row r="40" spans="1:5" s="130" customFormat="1" ht="15.75" thickBot="1" x14ac:dyDescent="0.3">
      <c r="A40" s="220" t="s">
        <v>111</v>
      </c>
      <c r="B40" s="212" t="s">
        <v>126</v>
      </c>
      <c r="C40" s="125"/>
      <c r="D40" s="190"/>
      <c r="E40" s="142"/>
    </row>
    <row r="41" spans="1:5" s="130" customFormat="1" x14ac:dyDescent="0.25">
      <c r="A41" s="215"/>
      <c r="C41" s="125"/>
      <c r="D41" s="190"/>
      <c r="E41" s="142"/>
    </row>
    <row r="42" spans="1:5" s="130" customFormat="1" x14ac:dyDescent="0.25">
      <c r="C42" s="125"/>
      <c r="D42" s="190"/>
      <c r="E42" s="142"/>
    </row>
    <row r="43" spans="1:5" s="130" customFormat="1" x14ac:dyDescent="0.25">
      <c r="C43" s="125"/>
      <c r="D43" s="190"/>
      <c r="E43" s="142"/>
    </row>
    <row r="44" spans="1:5" s="130" customFormat="1" x14ac:dyDescent="0.25">
      <c r="C44" s="125"/>
      <c r="D44" s="190"/>
      <c r="E44" s="142"/>
    </row>
    <row r="45" spans="1:5" s="130" customFormat="1" x14ac:dyDescent="0.25">
      <c r="C45" s="125"/>
      <c r="D45" s="190"/>
      <c r="E45" s="142"/>
    </row>
    <row r="46" spans="1:5" s="130" customFormat="1" x14ac:dyDescent="0.25">
      <c r="C46" s="125"/>
      <c r="D46" s="190"/>
      <c r="E46" s="142"/>
    </row>
    <row r="47" spans="1:5" s="130" customFormat="1" x14ac:dyDescent="0.25">
      <c r="C47" s="125"/>
      <c r="D47" s="190"/>
      <c r="E47" s="142"/>
    </row>
    <row r="48" spans="1:5" s="130" customFormat="1" x14ac:dyDescent="0.25">
      <c r="C48" s="125"/>
      <c r="D48" s="190"/>
      <c r="E48" s="142"/>
    </row>
    <row r="49" spans="1:5" s="130" customFormat="1" x14ac:dyDescent="0.25">
      <c r="C49" s="125"/>
      <c r="D49" s="190"/>
      <c r="E49" s="142"/>
    </row>
    <row r="50" spans="1:5" s="130" customFormat="1" x14ac:dyDescent="0.25">
      <c r="C50" s="125"/>
      <c r="D50" s="190"/>
      <c r="E50" s="142"/>
    </row>
    <row r="51" spans="1:5" s="130" customFormat="1" ht="15" customHeight="1" x14ac:dyDescent="0.25">
      <c r="C51" s="125"/>
      <c r="D51" s="190"/>
      <c r="E51" s="142"/>
    </row>
    <row r="52" spans="1:5" s="130" customFormat="1" ht="15" customHeight="1" x14ac:dyDescent="0.25">
      <c r="C52" s="125"/>
      <c r="D52" s="190"/>
      <c r="E52" s="142"/>
    </row>
    <row r="53" spans="1:5" s="130" customFormat="1" ht="17.25" customHeight="1" x14ac:dyDescent="0.25">
      <c r="C53" s="125"/>
      <c r="D53" s="49"/>
      <c r="E53" s="221"/>
    </row>
    <row r="54" spans="1:5" s="130" customFormat="1" ht="17.25" customHeight="1" x14ac:dyDescent="0.25">
      <c r="A54" s="190"/>
      <c r="B54" s="142"/>
      <c r="C54" s="125"/>
      <c r="D54" s="49"/>
      <c r="E54" s="221"/>
    </row>
    <row r="55" spans="1:5" x14ac:dyDescent="0.25">
      <c r="A55" s="219"/>
      <c r="B55" s="222"/>
    </row>
    <row r="56" spans="1:5" x14ac:dyDescent="0.25">
      <c r="A56" s="219"/>
      <c r="B56" s="133"/>
    </row>
    <row r="57" spans="1:5" x14ac:dyDescent="0.25">
      <c r="A57" s="219"/>
      <c r="B57" s="133"/>
    </row>
    <row r="58" spans="1:5" x14ac:dyDescent="0.25">
      <c r="A58" s="219"/>
      <c r="B58" s="133"/>
    </row>
    <row r="59" spans="1:5" x14ac:dyDescent="0.25">
      <c r="A59" s="223"/>
      <c r="B59" s="133"/>
    </row>
    <row r="60" spans="1:5" x14ac:dyDescent="0.25">
      <c r="A60" s="223"/>
      <c r="B60" s="133"/>
    </row>
    <row r="61" spans="1:5" x14ac:dyDescent="0.25">
      <c r="A61" s="223"/>
      <c r="B61" s="133"/>
    </row>
    <row r="62" spans="1:5" ht="18.75" x14ac:dyDescent="0.25">
      <c r="A62" s="330"/>
      <c r="B62" s="330"/>
    </row>
    <row r="63" spans="1:5" x14ac:dyDescent="0.25">
      <c r="A63" s="190"/>
      <c r="B63" s="190"/>
    </row>
    <row r="64" spans="1:5" x14ac:dyDescent="0.25">
      <c r="A64" s="49"/>
      <c r="B64" s="221"/>
    </row>
    <row r="65" spans="1:3" x14ac:dyDescent="0.25">
      <c r="A65" s="49"/>
      <c r="B65" s="221"/>
    </row>
    <row r="66" spans="1:3" x14ac:dyDescent="0.25">
      <c r="A66" s="49"/>
      <c r="B66" s="221"/>
    </row>
    <row r="67" spans="1:3" x14ac:dyDescent="0.25">
      <c r="A67" s="49"/>
      <c r="B67" s="221"/>
    </row>
    <row r="68" spans="1:3" x14ac:dyDescent="0.25">
      <c r="A68" s="190"/>
      <c r="B68" s="142"/>
    </row>
    <row r="69" spans="1:3" x14ac:dyDescent="0.25">
      <c r="A69" s="49"/>
      <c r="B69" s="221"/>
    </row>
    <row r="70" spans="1:3" ht="15.75" customHeight="1" x14ac:dyDescent="0.25">
      <c r="A70" s="49"/>
      <c r="B70" s="221"/>
      <c r="C70"/>
    </row>
    <row r="71" spans="1:3" x14ac:dyDescent="0.25">
      <c r="A71" s="49"/>
      <c r="B71" s="221"/>
    </row>
    <row r="72" spans="1:3" x14ac:dyDescent="0.25">
      <c r="A72" s="49"/>
      <c r="B72" s="221"/>
    </row>
    <row r="73" spans="1:3" x14ac:dyDescent="0.25">
      <c r="A73" s="49"/>
      <c r="B73" s="142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N45"/>
  <sheetViews>
    <sheetView zoomScaleNormal="100" workbookViewId="0">
      <selection activeCell="A10" sqref="A10:XFD26"/>
    </sheetView>
  </sheetViews>
  <sheetFormatPr defaultRowHeight="15" x14ac:dyDescent="0.25"/>
  <cols>
    <col min="1" max="1" width="11.28515625" style="94" bestFit="1" customWidth="1"/>
    <col min="2" max="2" width="10.140625" customWidth="1"/>
    <col min="3" max="3" width="6.85546875" customWidth="1"/>
    <col min="4" max="4" width="7.140625" customWidth="1"/>
    <col min="5" max="5" width="7.28515625" customWidth="1"/>
    <col min="6" max="6" width="6" customWidth="1"/>
    <col min="7" max="7" width="8" customWidth="1"/>
    <col min="8" max="8" width="6.5703125" bestFit="1" customWidth="1"/>
    <col min="9" max="11" width="6" customWidth="1"/>
    <col min="12" max="12" width="6.42578125" bestFit="1" customWidth="1"/>
  </cols>
  <sheetData>
    <row r="1" spans="1:14" ht="24" thickBot="1" x14ac:dyDescent="0.4">
      <c r="A1" s="176" t="s">
        <v>121</v>
      </c>
      <c r="B1" s="176"/>
      <c r="C1" s="176"/>
      <c r="D1" s="176"/>
      <c r="E1" s="176"/>
      <c r="F1" s="176"/>
      <c r="G1" s="176"/>
      <c r="H1" s="176"/>
      <c r="I1" s="53"/>
      <c r="K1" s="97"/>
      <c r="L1" s="53"/>
    </row>
    <row r="2" spans="1:14" s="52" customFormat="1" ht="18.75" x14ac:dyDescent="0.3">
      <c r="A2" s="170" t="s">
        <v>222</v>
      </c>
      <c r="B2" s="171"/>
      <c r="C2" s="171"/>
      <c r="D2" s="171"/>
      <c r="E2" s="171"/>
      <c r="F2" s="171"/>
      <c r="G2" s="171"/>
      <c r="H2" s="171"/>
      <c r="I2" s="171"/>
      <c r="K2" s="25"/>
      <c r="L2" s="25"/>
    </row>
    <row r="3" spans="1:14" s="52" customFormat="1" ht="19.5" thickBot="1" x14ac:dyDescent="0.35">
      <c r="A3" s="173" t="s">
        <v>223</v>
      </c>
      <c r="B3" s="174"/>
      <c r="C3" s="174"/>
      <c r="D3" s="174"/>
      <c r="E3" s="174"/>
      <c r="F3" s="174"/>
      <c r="G3" s="174"/>
      <c r="H3" s="174"/>
      <c r="I3" s="174"/>
      <c r="K3" s="25"/>
      <c r="L3" s="25"/>
    </row>
    <row r="4" spans="1:14" ht="19.5" thickBot="1" x14ac:dyDescent="0.35"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4" ht="39" customHeight="1" x14ac:dyDescent="0.25">
      <c r="A5" s="240" t="s">
        <v>34</v>
      </c>
      <c r="B5" s="3" t="s">
        <v>0</v>
      </c>
      <c r="C5" s="338" t="s">
        <v>13</v>
      </c>
      <c r="D5" s="339"/>
      <c r="E5" s="102" t="s">
        <v>56</v>
      </c>
      <c r="F5" s="104" t="s">
        <v>57</v>
      </c>
      <c r="G5" s="104" t="s">
        <v>63</v>
      </c>
      <c r="H5" s="104" t="s">
        <v>64</v>
      </c>
      <c r="I5" s="104" t="s">
        <v>58</v>
      </c>
      <c r="J5" s="104" t="s">
        <v>59</v>
      </c>
      <c r="K5" s="37" t="s">
        <v>60</v>
      </c>
      <c r="L5" s="38" t="s">
        <v>61</v>
      </c>
    </row>
    <row r="6" spans="1:14" ht="38.25" thickBot="1" x14ac:dyDescent="0.3">
      <c r="A6" s="241"/>
      <c r="B6" s="8" t="s">
        <v>33</v>
      </c>
      <c r="C6" s="57" t="s">
        <v>14</v>
      </c>
      <c r="D6" s="58" t="s">
        <v>10</v>
      </c>
      <c r="E6" s="105" t="s">
        <v>37</v>
      </c>
      <c r="F6" s="106"/>
      <c r="G6" s="106"/>
      <c r="H6" s="106"/>
      <c r="I6" s="106"/>
      <c r="J6" s="106"/>
      <c r="K6" s="107" t="s">
        <v>99</v>
      </c>
      <c r="L6" s="109"/>
    </row>
    <row r="7" spans="1:14" ht="16.5" customHeight="1" x14ac:dyDescent="0.25">
      <c r="A7" s="318" t="s">
        <v>214</v>
      </c>
      <c r="B7" s="320">
        <v>41109</v>
      </c>
      <c r="C7" s="259">
        <v>12.9</v>
      </c>
      <c r="D7" s="259">
        <v>17.600000000000001</v>
      </c>
      <c r="E7" s="167">
        <f t="shared" ref="E7:E9" si="0">SUM(F7,G7,H7)</f>
        <v>46.057000000000002</v>
      </c>
      <c r="F7" s="260">
        <v>46</v>
      </c>
      <c r="G7" s="260">
        <v>3.9E-2</v>
      </c>
      <c r="H7" s="259">
        <v>1.7999999999999999E-2</v>
      </c>
      <c r="I7" s="260">
        <v>32</v>
      </c>
      <c r="J7" s="260">
        <v>7.5</v>
      </c>
      <c r="K7" s="260">
        <v>3.4</v>
      </c>
      <c r="L7" s="259">
        <v>316</v>
      </c>
    </row>
    <row r="8" spans="1:14" ht="16.5" customHeight="1" x14ac:dyDescent="0.25">
      <c r="A8" s="319" t="s">
        <v>215</v>
      </c>
      <c r="B8" s="321">
        <v>41248</v>
      </c>
      <c r="C8" s="259">
        <v>13.9</v>
      </c>
      <c r="D8" s="259">
        <v>19.8</v>
      </c>
      <c r="E8" s="167">
        <f t="shared" si="0"/>
        <v>44.160000000000004</v>
      </c>
      <c r="F8" s="260">
        <v>44</v>
      </c>
      <c r="G8" s="260">
        <v>7.0000000000000007E-2</v>
      </c>
      <c r="H8" s="259">
        <v>0.09</v>
      </c>
      <c r="I8" s="260">
        <v>32</v>
      </c>
      <c r="J8" s="260">
        <v>5.4</v>
      </c>
      <c r="K8" s="260">
        <v>3.1</v>
      </c>
      <c r="L8" s="259">
        <v>292</v>
      </c>
    </row>
    <row r="9" spans="1:14" s="52" customFormat="1" ht="16.5" customHeight="1" x14ac:dyDescent="0.25">
      <c r="A9" s="145" t="s">
        <v>226</v>
      </c>
      <c r="B9" s="31">
        <v>41444</v>
      </c>
      <c r="C9" s="259">
        <v>12.9</v>
      </c>
      <c r="D9" s="259">
        <v>22.6</v>
      </c>
      <c r="E9" s="167">
        <f t="shared" si="0"/>
        <v>55.302</v>
      </c>
      <c r="F9" s="260">
        <v>55</v>
      </c>
      <c r="G9" s="260">
        <v>0.3</v>
      </c>
      <c r="H9" s="259">
        <v>2E-3</v>
      </c>
      <c r="I9" s="260">
        <v>36</v>
      </c>
      <c r="J9" s="260">
        <v>7.7</v>
      </c>
      <c r="K9" s="260">
        <v>4.2</v>
      </c>
      <c r="L9" s="259">
        <v>436</v>
      </c>
    </row>
    <row r="10" spans="1:14" s="52" customFormat="1" ht="15.75" customHeight="1" thickBot="1" x14ac:dyDescent="0.3">
      <c r="A10" s="242"/>
      <c r="B10" s="89"/>
      <c r="C10" s="91"/>
      <c r="D10" s="91"/>
      <c r="E10" s="88"/>
      <c r="F10" s="91"/>
      <c r="G10" s="91"/>
      <c r="H10" s="91"/>
      <c r="I10" s="91"/>
      <c r="J10" s="91"/>
      <c r="K10" s="91"/>
      <c r="L10" s="91"/>
    </row>
    <row r="11" spans="1:14" s="141" customFormat="1" ht="15.75" customHeight="1" x14ac:dyDescent="0.25">
      <c r="A11" s="292" t="s">
        <v>170</v>
      </c>
      <c r="B11" s="276"/>
      <c r="C11" s="277"/>
      <c r="D11" s="277"/>
      <c r="E11" s="278"/>
      <c r="F11" s="277"/>
      <c r="G11" s="277"/>
      <c r="H11" s="277"/>
      <c r="I11" s="277"/>
      <c r="J11" s="126"/>
      <c r="K11" s="126"/>
      <c r="L11" s="91"/>
      <c r="M11" s="133"/>
      <c r="N11" s="133"/>
    </row>
    <row r="12" spans="1:14" s="141" customFormat="1" ht="15.75" customHeight="1" x14ac:dyDescent="0.25">
      <c r="A12" s="287" t="s">
        <v>119</v>
      </c>
      <c r="B12" s="279"/>
      <c r="C12" s="280"/>
      <c r="D12" s="280"/>
      <c r="E12" s="281"/>
      <c r="F12" s="280"/>
      <c r="G12" s="280"/>
      <c r="H12" s="280"/>
      <c r="I12" s="280"/>
      <c r="J12" s="128"/>
      <c r="K12" s="128"/>
      <c r="L12" s="91"/>
      <c r="M12" s="133"/>
      <c r="N12" s="133"/>
    </row>
    <row r="13" spans="1:14" s="141" customFormat="1" ht="15.75" customHeight="1" x14ac:dyDescent="0.25">
      <c r="A13" s="287" t="s">
        <v>131</v>
      </c>
      <c r="B13" s="279"/>
      <c r="C13" s="280"/>
      <c r="D13" s="280"/>
      <c r="E13" s="281"/>
      <c r="F13" s="280"/>
      <c r="G13" s="280"/>
      <c r="H13" s="280"/>
      <c r="I13" s="280"/>
      <c r="J13" s="128"/>
      <c r="K13" s="128"/>
      <c r="L13" s="91"/>
      <c r="M13" s="133"/>
      <c r="N13" s="133"/>
    </row>
    <row r="14" spans="1:14" s="141" customFormat="1" ht="15.75" customHeight="1" x14ac:dyDescent="0.25">
      <c r="A14" s="287" t="s">
        <v>116</v>
      </c>
      <c r="B14" s="279"/>
      <c r="C14" s="280"/>
      <c r="D14" s="280"/>
      <c r="E14" s="281"/>
      <c r="F14" s="280"/>
      <c r="G14" s="280"/>
      <c r="H14" s="280"/>
      <c r="I14" s="280"/>
      <c r="J14" s="128"/>
      <c r="K14" s="128"/>
      <c r="L14" s="91"/>
      <c r="M14" s="133"/>
      <c r="N14" s="133"/>
    </row>
    <row r="15" spans="1:14" s="141" customFormat="1" ht="15.75" customHeight="1" x14ac:dyDescent="0.25">
      <c r="A15" s="287"/>
      <c r="B15" s="279"/>
      <c r="C15" s="280"/>
      <c r="D15" s="280"/>
      <c r="E15" s="281"/>
      <c r="F15" s="280"/>
      <c r="G15" s="280"/>
      <c r="H15" s="280"/>
      <c r="I15" s="280"/>
      <c r="J15" s="128"/>
      <c r="K15" s="128"/>
      <c r="L15" s="91"/>
      <c r="M15" s="133"/>
      <c r="N15" s="133"/>
    </row>
    <row r="16" spans="1:14" s="141" customFormat="1" ht="15.75" customHeight="1" x14ac:dyDescent="0.25">
      <c r="A16" s="291" t="s">
        <v>171</v>
      </c>
      <c r="B16" s="204"/>
      <c r="C16" s="205"/>
      <c r="D16" s="205"/>
      <c r="E16" s="187"/>
      <c r="F16" s="205"/>
      <c r="G16" s="205"/>
      <c r="H16" s="280"/>
      <c r="I16" s="280"/>
      <c r="J16" s="128"/>
      <c r="K16" s="128"/>
      <c r="L16" s="91"/>
      <c r="M16" s="133"/>
      <c r="N16" s="133"/>
    </row>
    <row r="17" spans="1:14" s="52" customFormat="1" ht="15.75" customHeight="1" x14ac:dyDescent="0.25">
      <c r="A17" s="243" t="s">
        <v>114</v>
      </c>
      <c r="B17" s="204"/>
      <c r="C17" s="205"/>
      <c r="D17" s="205"/>
      <c r="E17" s="187"/>
      <c r="F17" s="205"/>
      <c r="G17" s="205"/>
      <c r="H17" s="280"/>
      <c r="I17" s="280"/>
      <c r="J17" s="128"/>
      <c r="K17" s="128"/>
      <c r="L17" s="91"/>
      <c r="M17" s="133"/>
      <c r="N17" s="133"/>
    </row>
    <row r="18" spans="1:14" s="141" customFormat="1" ht="15.75" customHeight="1" x14ac:dyDescent="0.25">
      <c r="A18" s="243" t="s">
        <v>115</v>
      </c>
      <c r="B18" s="204"/>
      <c r="C18" s="205"/>
      <c r="D18" s="205"/>
      <c r="E18" s="187"/>
      <c r="F18" s="205"/>
      <c r="G18" s="205"/>
      <c r="H18" s="280"/>
      <c r="I18" s="280"/>
      <c r="J18" s="128"/>
      <c r="K18" s="128"/>
      <c r="L18" s="91"/>
      <c r="M18" s="133"/>
      <c r="N18" s="133"/>
    </row>
    <row r="19" spans="1:14" s="141" customFormat="1" ht="15.75" customHeight="1" x14ac:dyDescent="0.25">
      <c r="A19" s="266" t="s">
        <v>172</v>
      </c>
      <c r="B19" s="208"/>
      <c r="C19" s="208"/>
      <c r="D19" s="208"/>
      <c r="E19" s="208"/>
      <c r="F19" s="208"/>
      <c r="G19" s="205"/>
      <c r="H19" s="280"/>
      <c r="I19" s="280"/>
      <c r="J19" s="128"/>
      <c r="K19" s="128"/>
      <c r="L19" s="91"/>
      <c r="M19" s="133"/>
      <c r="N19" s="133"/>
    </row>
    <row r="20" spans="1:14" s="141" customFormat="1" ht="15.75" customHeight="1" x14ac:dyDescent="0.25">
      <c r="A20" s="266"/>
      <c r="B20" s="208"/>
      <c r="C20" s="208"/>
      <c r="D20" s="208"/>
      <c r="E20" s="208"/>
      <c r="F20" s="208"/>
      <c r="G20" s="205"/>
      <c r="H20" s="280"/>
      <c r="I20" s="280"/>
      <c r="J20" s="128"/>
      <c r="K20" s="128"/>
      <c r="L20" s="91"/>
      <c r="M20" s="133"/>
      <c r="N20" s="133"/>
    </row>
    <row r="21" spans="1:14" s="141" customFormat="1" x14ac:dyDescent="0.25">
      <c r="A21" s="301" t="s">
        <v>197</v>
      </c>
      <c r="B21" s="285"/>
      <c r="C21" s="285"/>
      <c r="D21" s="285"/>
      <c r="E21" s="285"/>
      <c r="F21" s="285"/>
      <c r="G21" s="285"/>
      <c r="H21" s="285"/>
      <c r="I21" s="285"/>
      <c r="J21" s="285"/>
      <c r="K21" s="51"/>
    </row>
    <row r="22" spans="1:14" s="141" customFormat="1" x14ac:dyDescent="0.25">
      <c r="A22" s="294" t="s">
        <v>195</v>
      </c>
      <c r="B22" s="285"/>
      <c r="C22" s="285"/>
      <c r="D22" s="285"/>
      <c r="E22" s="285"/>
      <c r="F22" s="285"/>
      <c r="G22" s="285"/>
      <c r="H22" s="285"/>
      <c r="I22" s="285"/>
      <c r="J22" s="285"/>
      <c r="K22" s="51"/>
    </row>
    <row r="23" spans="1:14" s="141" customFormat="1" x14ac:dyDescent="0.25">
      <c r="A23" s="294" t="s">
        <v>212</v>
      </c>
      <c r="B23" s="285"/>
      <c r="C23" s="285"/>
      <c r="D23" s="285"/>
      <c r="E23" s="285"/>
      <c r="F23" s="285"/>
      <c r="G23" s="285"/>
      <c r="H23" s="285"/>
      <c r="I23" s="285"/>
      <c r="J23" s="285"/>
      <c r="K23" s="51"/>
    </row>
    <row r="24" spans="1:14" s="141" customFormat="1" x14ac:dyDescent="0.25">
      <c r="A24" s="294" t="s">
        <v>196</v>
      </c>
      <c r="B24" s="285"/>
      <c r="C24" s="285"/>
      <c r="D24" s="285"/>
      <c r="E24" s="285"/>
      <c r="F24" s="285"/>
      <c r="G24" s="285"/>
      <c r="H24" s="285"/>
      <c r="I24" s="285"/>
      <c r="J24" s="285"/>
      <c r="K24" s="51"/>
    </row>
    <row r="25" spans="1:14" s="141" customFormat="1" x14ac:dyDescent="0.25">
      <c r="A25" s="294" t="s">
        <v>213</v>
      </c>
      <c r="B25" s="285"/>
      <c r="C25" s="285"/>
      <c r="D25" s="285"/>
      <c r="E25" s="285"/>
      <c r="F25" s="285"/>
      <c r="G25" s="285"/>
      <c r="H25" s="285"/>
      <c r="I25" s="285"/>
      <c r="J25" s="285"/>
      <c r="K25" s="51"/>
    </row>
    <row r="26" spans="1:14" s="141" customFormat="1" x14ac:dyDescent="0.25">
      <c r="A26" s="294" t="s">
        <v>198</v>
      </c>
      <c r="B26" s="285"/>
      <c r="C26" s="285"/>
      <c r="D26" s="285"/>
      <c r="E26" s="285"/>
      <c r="F26" s="285"/>
      <c r="G26" s="285"/>
      <c r="H26" s="285"/>
      <c r="I26" s="285"/>
      <c r="J26" s="285"/>
      <c r="K26" s="51"/>
    </row>
    <row r="27" spans="1:14" s="141" customFormat="1" x14ac:dyDescent="0.25">
      <c r="A27" s="186" t="s">
        <v>209</v>
      </c>
      <c r="B27" s="285"/>
      <c r="C27" s="285"/>
      <c r="D27" s="285"/>
      <c r="E27" s="285"/>
      <c r="F27" s="285"/>
      <c r="G27" s="285"/>
      <c r="H27" s="285"/>
      <c r="I27" s="285"/>
      <c r="J27" s="285"/>
      <c r="K27" s="51"/>
    </row>
    <row r="28" spans="1:14" s="141" customFormat="1" ht="15.75" customHeight="1" x14ac:dyDescent="0.25">
      <c r="A28" s="287"/>
      <c r="B28" s="279"/>
      <c r="C28" s="280"/>
      <c r="D28" s="280"/>
      <c r="E28" s="281"/>
      <c r="F28" s="280"/>
      <c r="G28" s="280"/>
      <c r="H28" s="280"/>
      <c r="I28" s="280"/>
      <c r="J28" s="128"/>
      <c r="K28" s="128"/>
      <c r="L28" s="91"/>
      <c r="M28" s="133"/>
      <c r="N28" s="133"/>
    </row>
    <row r="29" spans="1:14" s="52" customFormat="1" ht="15.75" customHeight="1" x14ac:dyDescent="0.25">
      <c r="A29" s="282" t="s">
        <v>109</v>
      </c>
      <c r="B29" s="269"/>
      <c r="C29" s="270"/>
      <c r="D29" s="270"/>
      <c r="E29" s="271"/>
      <c r="F29" s="270"/>
      <c r="G29" s="270"/>
      <c r="H29" s="270"/>
      <c r="I29" s="270"/>
      <c r="J29" s="270"/>
      <c r="K29" s="270"/>
      <c r="L29" s="272"/>
      <c r="M29" s="273"/>
      <c r="N29" s="133"/>
    </row>
    <row r="30" spans="1:14" s="52" customFormat="1" ht="15.75" customHeight="1" x14ac:dyDescent="0.25">
      <c r="A30" s="268" t="s">
        <v>166</v>
      </c>
      <c r="B30" s="269"/>
      <c r="C30" s="270"/>
      <c r="D30" s="270"/>
      <c r="E30" s="271"/>
      <c r="F30" s="270"/>
      <c r="G30" s="270"/>
      <c r="H30" s="270"/>
      <c r="I30" s="270"/>
      <c r="J30" s="270"/>
      <c r="K30" s="270"/>
      <c r="L30" s="272"/>
      <c r="M30" s="273"/>
      <c r="N30" s="133"/>
    </row>
    <row r="31" spans="1:14" s="52" customFormat="1" ht="15.75" customHeight="1" x14ac:dyDescent="0.25">
      <c r="A31" s="268" t="s">
        <v>178</v>
      </c>
      <c r="B31" s="269"/>
      <c r="C31" s="270"/>
      <c r="D31" s="270"/>
      <c r="E31" s="271"/>
      <c r="F31" s="270"/>
      <c r="G31" s="270"/>
      <c r="H31" s="290"/>
      <c r="I31" s="270"/>
      <c r="J31" s="270"/>
      <c r="K31" s="270"/>
      <c r="L31" s="272"/>
      <c r="M31" s="273"/>
      <c r="N31" s="133"/>
    </row>
    <row r="32" spans="1:14" s="141" customFormat="1" ht="15.75" customHeight="1" x14ac:dyDescent="0.25">
      <c r="A32" s="268" t="s">
        <v>167</v>
      </c>
      <c r="B32" s="269"/>
      <c r="C32" s="270"/>
      <c r="D32" s="270"/>
      <c r="E32" s="271"/>
      <c r="F32" s="270"/>
      <c r="G32" s="270"/>
      <c r="H32" s="270"/>
      <c r="I32" s="270"/>
      <c r="J32" s="270"/>
      <c r="K32" s="270"/>
      <c r="L32" s="272"/>
      <c r="M32" s="273"/>
      <c r="N32" s="133"/>
    </row>
    <row r="33" spans="1:14" s="52" customFormat="1" ht="15.75" customHeight="1" x14ac:dyDescent="0.25">
      <c r="A33" s="268" t="s">
        <v>168</v>
      </c>
      <c r="B33" s="269"/>
      <c r="C33" s="270"/>
      <c r="D33" s="270"/>
      <c r="E33" s="271"/>
      <c r="F33" s="270"/>
      <c r="G33" s="270"/>
      <c r="H33" s="270"/>
      <c r="I33" s="270"/>
      <c r="J33" s="270"/>
      <c r="K33" s="270"/>
      <c r="L33" s="272"/>
      <c r="M33" s="273"/>
      <c r="N33" s="133"/>
    </row>
    <row r="34" spans="1:14" s="52" customFormat="1" ht="15.75" customHeight="1" x14ac:dyDescent="0.25">
      <c r="A34" s="244"/>
      <c r="B34" s="127"/>
      <c r="C34" s="128"/>
      <c r="D34" s="128"/>
      <c r="E34" s="90"/>
      <c r="F34" s="128"/>
      <c r="G34" s="128"/>
      <c r="H34" s="128"/>
      <c r="I34" s="128"/>
      <c r="J34" s="128"/>
      <c r="K34" s="128"/>
      <c r="L34" s="91"/>
      <c r="M34" s="133"/>
      <c r="N34" s="133"/>
    </row>
    <row r="35" spans="1:14" s="141" customFormat="1" ht="15.75" customHeight="1" x14ac:dyDescent="0.25">
      <c r="A35" s="282" t="s">
        <v>169</v>
      </c>
      <c r="B35" s="127"/>
      <c r="C35" s="128"/>
      <c r="D35" s="128"/>
      <c r="E35" s="90"/>
      <c r="F35" s="128"/>
      <c r="G35" s="128"/>
      <c r="H35" s="128"/>
      <c r="I35" s="128"/>
      <c r="J35" s="128"/>
      <c r="K35" s="128"/>
      <c r="L35" s="91"/>
      <c r="M35" s="133"/>
      <c r="N35" s="133"/>
    </row>
    <row r="36" spans="1:14" s="65" customFormat="1" x14ac:dyDescent="0.25">
      <c r="A36" s="245" t="s">
        <v>177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08"/>
      <c r="L36" s="286"/>
      <c r="M36" s="206"/>
      <c r="N36" s="24"/>
    </row>
    <row r="37" spans="1:14" s="24" customFormat="1" x14ac:dyDescent="0.25">
      <c r="A37" s="245" t="s">
        <v>173</v>
      </c>
      <c r="B37" s="208"/>
      <c r="C37" s="208"/>
      <c r="D37" s="208"/>
      <c r="E37" s="208"/>
      <c r="F37" s="208"/>
      <c r="G37" s="208"/>
      <c r="H37" s="208"/>
      <c r="I37" s="208"/>
      <c r="J37" s="208"/>
      <c r="K37" s="208"/>
      <c r="L37" s="286"/>
      <c r="M37" s="206"/>
    </row>
    <row r="38" spans="1:14" s="24" customFormat="1" x14ac:dyDescent="0.25">
      <c r="A38" s="245" t="s">
        <v>174</v>
      </c>
      <c r="B38" s="208"/>
      <c r="C38" s="208"/>
      <c r="D38" s="208"/>
      <c r="E38" s="208"/>
      <c r="F38" s="208"/>
      <c r="G38" s="208"/>
      <c r="H38" s="208"/>
      <c r="I38" s="208"/>
      <c r="J38" s="208"/>
      <c r="K38" s="208"/>
      <c r="L38" s="286"/>
      <c r="M38" s="206"/>
    </row>
    <row r="39" spans="1:14" s="65" customFormat="1" x14ac:dyDescent="0.25">
      <c r="A39" s="266" t="s">
        <v>193</v>
      </c>
      <c r="B39" s="208"/>
      <c r="C39" s="208"/>
      <c r="D39" s="208"/>
      <c r="E39" s="208"/>
      <c r="F39" s="208"/>
      <c r="G39" s="208"/>
      <c r="H39" s="208"/>
      <c r="I39" s="208"/>
      <c r="J39" s="208"/>
      <c r="K39" s="208"/>
      <c r="L39" s="286"/>
      <c r="M39" s="206"/>
      <c r="N39" s="24"/>
    </row>
    <row r="40" spans="1:14" s="65" customFormat="1" x14ac:dyDescent="0.25">
      <c r="A40" s="289" t="s">
        <v>38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06"/>
      <c r="M40" s="206"/>
      <c r="N40" s="24"/>
    </row>
    <row r="41" spans="1:14" x14ac:dyDescent="0.25">
      <c r="A41" s="246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133"/>
      <c r="M41" s="133"/>
      <c r="N41" s="26"/>
    </row>
    <row r="42" spans="1:14" ht="15.75" x14ac:dyDescent="0.25">
      <c r="A42" s="282" t="s">
        <v>158</v>
      </c>
      <c r="B42" s="265"/>
      <c r="C42" s="265"/>
      <c r="D42" s="265"/>
      <c r="E42" s="265"/>
      <c r="F42" s="265"/>
      <c r="G42" s="51"/>
      <c r="H42" s="51"/>
      <c r="I42" s="51"/>
      <c r="J42" s="51"/>
      <c r="K42" s="51"/>
      <c r="L42" s="133"/>
      <c r="M42" s="133"/>
      <c r="N42" s="26"/>
    </row>
    <row r="43" spans="1:14" x14ac:dyDescent="0.25">
      <c r="A43" s="246" t="s">
        <v>156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133"/>
      <c r="M43" s="133"/>
      <c r="N43" s="26"/>
    </row>
    <row r="44" spans="1:14" x14ac:dyDescent="0.25">
      <c r="A44" s="246" t="s">
        <v>175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133"/>
      <c r="M44" s="133"/>
      <c r="N44" s="26"/>
    </row>
    <row r="45" spans="1:14" ht="15.75" thickBot="1" x14ac:dyDescent="0.3">
      <c r="A45" s="247" t="s">
        <v>176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133"/>
      <c r="M45" s="133"/>
      <c r="N45" s="26"/>
    </row>
  </sheetData>
  <mergeCells count="1">
    <mergeCell ref="C5:D5"/>
  </mergeCells>
  <conditionalFormatting sqref="C7:D8 F10:J10 C10:D10 L10 F7:L9">
    <cfRule type="expression" dxfId="87" priority="180">
      <formula>NOT(ISBLANK($B7))</formula>
    </cfRule>
  </conditionalFormatting>
  <conditionalFormatting sqref="C7:C8 C10">
    <cfRule type="expression" dxfId="86" priority="178">
      <formula>ISTEXT($C7)</formula>
    </cfRule>
    <cfRule type="expression" dxfId="85" priority="179">
      <formula>NOT(ISBLANK($C7))</formula>
    </cfRule>
  </conditionalFormatting>
  <conditionalFormatting sqref="D7:D8 D10">
    <cfRule type="expression" dxfId="84" priority="176">
      <formula>ISTEXT($D7)</formula>
    </cfRule>
    <cfRule type="expression" dxfId="83" priority="177">
      <formula>NOT(ISBLANK($D7))</formula>
    </cfRule>
  </conditionalFormatting>
  <conditionalFormatting sqref="F10">
    <cfRule type="expression" dxfId="82" priority="172">
      <formula>ISTEXT($F10)</formula>
    </cfRule>
    <cfRule type="expression" dxfId="81" priority="173">
      <formula>NOT(ISBLANK($F10))</formula>
    </cfRule>
  </conditionalFormatting>
  <conditionalFormatting sqref="G10">
    <cfRule type="expression" dxfId="80" priority="170">
      <formula>ISTEXT($G10)</formula>
    </cfRule>
    <cfRule type="expression" dxfId="79" priority="171">
      <formula>NOT(ISBLANK($G10))</formula>
    </cfRule>
  </conditionalFormatting>
  <conditionalFormatting sqref="H7:H8 H10">
    <cfRule type="expression" dxfId="78" priority="168">
      <formula>ISTEXT($H7)</formula>
    </cfRule>
    <cfRule type="expression" dxfId="77" priority="169">
      <formula>NOT(ISBLANK($H7))</formula>
    </cfRule>
  </conditionalFormatting>
  <conditionalFormatting sqref="I10">
    <cfRule type="expression" dxfId="76" priority="166">
      <formula>ISTEXT($I10)</formula>
    </cfRule>
    <cfRule type="expression" dxfId="75" priority="167">
      <formula>NOT(ISBLANK($I10))</formula>
    </cfRule>
  </conditionalFormatting>
  <conditionalFormatting sqref="J10">
    <cfRule type="expression" dxfId="74" priority="162">
      <formula>ISTEXT($J10)</formula>
    </cfRule>
    <cfRule type="expression" dxfId="73" priority="163">
      <formula>NOT(ISBLANK($J10))</formula>
    </cfRule>
  </conditionalFormatting>
  <conditionalFormatting sqref="L10">
    <cfRule type="expression" dxfId="72" priority="160">
      <formula>ISTEXT(#REF!)</formula>
    </cfRule>
    <cfRule type="expression" dxfId="71" priority="161">
      <formula>NOT(ISBLANK(#REF!))</formula>
    </cfRule>
  </conditionalFormatting>
  <conditionalFormatting sqref="K10">
    <cfRule type="expression" dxfId="70" priority="144">
      <formula>NOT(ISBLANK($B10))</formula>
    </cfRule>
  </conditionalFormatting>
  <conditionalFormatting sqref="K10">
    <cfRule type="expression" dxfId="69" priority="181">
      <formula>ISTEXT(#REF!)</formula>
    </cfRule>
    <cfRule type="expression" dxfId="68" priority="182">
      <formula>NOT(ISBLANK(#REF!))</formula>
    </cfRule>
  </conditionalFormatting>
  <conditionalFormatting sqref="C9:D9">
    <cfRule type="expression" dxfId="67" priority="127">
      <formula>NOT(ISBLANK($B9))</formula>
    </cfRule>
  </conditionalFormatting>
  <conditionalFormatting sqref="C9">
    <cfRule type="expression" dxfId="66" priority="125">
      <formula>ISTEXT($C9)</formula>
    </cfRule>
    <cfRule type="expression" dxfId="65" priority="126">
      <formula>NOT(ISBLANK($C9))</formula>
    </cfRule>
  </conditionalFormatting>
  <conditionalFormatting sqref="D9">
    <cfRule type="expression" dxfId="64" priority="123">
      <formula>ISTEXT($D9)</formula>
    </cfRule>
    <cfRule type="expression" dxfId="63" priority="124">
      <formula>NOT(ISBLANK($D9))</formula>
    </cfRule>
  </conditionalFormatting>
  <conditionalFormatting sqref="F7:F9">
    <cfRule type="expression" dxfId="62" priority="119">
      <formula>ISTEXT($F7)</formula>
    </cfRule>
    <cfRule type="expression" dxfId="61" priority="120">
      <formula>NOT(ISBLANK($F7))</formula>
    </cfRule>
  </conditionalFormatting>
  <conditionalFormatting sqref="G7:G9">
    <cfRule type="expression" dxfId="60" priority="117">
      <formula>ISTEXT($G7)</formula>
    </cfRule>
    <cfRule type="expression" dxfId="59" priority="118">
      <formula>NOT(ISBLANK($G7))</formula>
    </cfRule>
  </conditionalFormatting>
  <conditionalFormatting sqref="H7:H9">
    <cfRule type="expression" dxfId="58" priority="115">
      <formula>ISTEXT($H7)</formula>
    </cfRule>
    <cfRule type="expression" dxfId="57" priority="116">
      <formula>NOT(ISBLANK($H7))</formula>
    </cfRule>
  </conditionalFormatting>
  <conditionalFormatting sqref="I7:I9">
    <cfRule type="expression" dxfId="56" priority="113">
      <formula>ISTEXT($I7)</formula>
    </cfRule>
    <cfRule type="expression" dxfId="55" priority="114">
      <formula>NOT(ISBLANK($I7))</formula>
    </cfRule>
  </conditionalFormatting>
  <conditionalFormatting sqref="J7:J9">
    <cfRule type="expression" dxfId="54" priority="109">
      <formula>ISTEXT($J7)</formula>
    </cfRule>
    <cfRule type="expression" dxfId="53" priority="110">
      <formula>NOT(ISBLANK($J7))</formula>
    </cfRule>
  </conditionalFormatting>
  <conditionalFormatting sqref="K7:L9">
    <cfRule type="expression" dxfId="52" priority="70">
      <formula>ISTEXT(K7)</formula>
    </cfRule>
    <cfRule type="expression" dxfId="51" priority="71">
      <formula>NOT(ISBLANK(K7))</formula>
    </cfRule>
  </conditionalFormatting>
  <conditionalFormatting sqref="E7:E9">
    <cfRule type="expression" dxfId="50" priority="193">
      <formula>OR(ISBLANK($F7),AND(ISBLANK($G7),ISBLANK($H7)))</formula>
    </cfRule>
  </conditionalFormatting>
  <pageMargins left="0.25" right="0.25" top="0.75" bottom="0.75" header="0.3" footer="0.3"/>
  <pageSetup scale="92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23"/>
  <sheetViews>
    <sheetView workbookViewId="0">
      <selection activeCell="P6" sqref="P6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5" width="7.5703125" customWidth="1"/>
    <col min="6" max="6" width="6.140625" customWidth="1"/>
    <col min="7" max="8" width="5.5703125" bestFit="1" customWidth="1"/>
    <col min="9" max="9" width="8.28515625" customWidth="1"/>
    <col min="10" max="10" width="8.140625" customWidth="1"/>
    <col min="11" max="11" width="10.140625" customWidth="1"/>
    <col min="12" max="12" width="9.5703125" customWidth="1"/>
  </cols>
  <sheetData>
    <row r="1" spans="1:14" ht="23.25" customHeight="1" thickBot="1" x14ac:dyDescent="0.3">
      <c r="A1" s="177" t="s">
        <v>128</v>
      </c>
      <c r="B1" s="177"/>
      <c r="C1" s="177"/>
      <c r="D1" s="177"/>
      <c r="E1" s="177"/>
      <c r="F1" s="177"/>
      <c r="G1" s="177"/>
      <c r="H1" s="177"/>
      <c r="I1" s="177"/>
      <c r="J1" s="54"/>
      <c r="L1" s="5"/>
    </row>
    <row r="2" spans="1:14" s="130" customFormat="1" ht="15" customHeight="1" x14ac:dyDescent="0.25">
      <c r="A2" s="198" t="str">
        <f>' Inf Conc'!A2</f>
        <v>Delta Diablo Sanitation District</v>
      </c>
      <c r="B2" s="199"/>
      <c r="C2" s="199"/>
      <c r="D2" s="199"/>
      <c r="E2" s="199"/>
      <c r="F2" s="199"/>
      <c r="G2" s="199"/>
      <c r="H2" s="199"/>
      <c r="I2" s="199"/>
      <c r="J2" s="200"/>
      <c r="L2" s="5"/>
    </row>
    <row r="3" spans="1:14" s="130" customFormat="1" ht="15.75" customHeight="1" thickBot="1" x14ac:dyDescent="0.3">
      <c r="A3" s="201" t="str">
        <f>' Inf Conc'!A3</f>
        <v>Darrell Cain, Lab Manager, (925)756-1915</v>
      </c>
      <c r="B3" s="202"/>
      <c r="C3" s="202"/>
      <c r="D3" s="202"/>
      <c r="E3" s="202"/>
      <c r="F3" s="202"/>
      <c r="G3" s="202"/>
      <c r="H3" s="202"/>
      <c r="I3" s="202"/>
      <c r="J3" s="203"/>
      <c r="L3" s="5"/>
    </row>
    <row r="4" spans="1:14" s="22" customFormat="1" ht="19.5" thickBot="1" x14ac:dyDescent="0.35">
      <c r="B4" s="24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4" ht="39" x14ac:dyDescent="0.25">
      <c r="A5" s="39" t="s">
        <v>194</v>
      </c>
      <c r="B5" s="3" t="s">
        <v>0</v>
      </c>
      <c r="C5" s="338" t="s">
        <v>13</v>
      </c>
      <c r="D5" s="339"/>
      <c r="E5" s="102" t="s">
        <v>45</v>
      </c>
      <c r="F5" s="104" t="s">
        <v>47</v>
      </c>
      <c r="G5" s="104" t="s">
        <v>49</v>
      </c>
      <c r="H5" s="104" t="s">
        <v>62</v>
      </c>
      <c r="I5" s="104" t="s">
        <v>50</v>
      </c>
      <c r="J5" s="104" t="s">
        <v>52</v>
      </c>
      <c r="K5" s="37" t="s">
        <v>54</v>
      </c>
      <c r="L5" s="3" t="s">
        <v>55</v>
      </c>
    </row>
    <row r="6" spans="1:14" ht="34.5" x14ac:dyDescent="0.25">
      <c r="A6" s="56"/>
      <c r="B6" s="8" t="s">
        <v>33</v>
      </c>
      <c r="C6" s="57" t="s">
        <v>14</v>
      </c>
      <c r="D6" s="58" t="s">
        <v>10</v>
      </c>
      <c r="E6" s="110"/>
      <c r="F6" s="106"/>
      <c r="G6" s="106"/>
      <c r="H6" s="106"/>
      <c r="I6" s="106"/>
      <c r="J6" s="106"/>
      <c r="K6" s="111" t="s">
        <v>76</v>
      </c>
      <c r="L6" s="112"/>
    </row>
    <row r="7" spans="1:14" x14ac:dyDescent="0.25">
      <c r="A7" s="145" t="str">
        <f>' Inf Conc'!A7</f>
        <v>Dry 2012</v>
      </c>
      <c r="B7" s="31">
        <f>' Inf Conc'!B7</f>
        <v>41109</v>
      </c>
      <c r="C7" s="145">
        <f>' Inf Conc'!C7</f>
        <v>12.9</v>
      </c>
      <c r="D7" s="145">
        <f>' Inf Conc'!D7</f>
        <v>17.600000000000001</v>
      </c>
      <c r="E7" s="169">
        <f>IF(OR(' Inf Conc'!E7="",' Inf Conc'!E7=0)," ",' Inf Conc'!$C7*' Inf Conc'!E7*3.78)</f>
        <v>2245.8314340000002</v>
      </c>
      <c r="F7" s="169">
        <f>IF(' Inf Conc'!F7="", " ", ' Inf Conc'!$C7*' Inf Conc'!F7*3.78)</f>
        <v>2243.0519999999997</v>
      </c>
      <c r="G7" s="169">
        <f>IF(' Inf Conc'!G7="", " ", ' Inf Conc'!$C7*' Inf Conc'!G7*3.78)</f>
        <v>1.9017179999999998</v>
      </c>
      <c r="H7" s="169">
        <f>IF(' Inf Conc'!H7="", " ", ' Inf Conc'!$C7*' Inf Conc'!H7*3.78)</f>
        <v>0.87771599999999994</v>
      </c>
      <c r="I7" s="169">
        <f>IF(' Inf Conc'!I7="", " ", ' Inf Conc'!$C7*' Inf Conc'!I7*3.78)</f>
        <v>1560.384</v>
      </c>
      <c r="J7" s="169">
        <f>IF(' Inf Conc'!J7="", " ", ' Inf Conc'!$C7*' Inf Conc'!J7*3.78)</f>
        <v>365.71499999999997</v>
      </c>
      <c r="K7" s="169">
        <f>IF(' Inf Conc'!K7="", " ", ' Inf Conc'!$D7*' Inf Conc'!K7*3.78)</f>
        <v>226.1952</v>
      </c>
      <c r="L7" s="169">
        <f>IF(' Inf Conc'!L7="", " ", ' Inf Conc'!$C7*' Inf Conc'!L7*3.78)</f>
        <v>15408.791999999999</v>
      </c>
    </row>
    <row r="8" spans="1:14" x14ac:dyDescent="0.25">
      <c r="A8" s="145" t="str">
        <f>' Inf Conc'!A8</f>
        <v>Wet 2012/3</v>
      </c>
      <c r="B8" s="31">
        <f>' Inf Conc'!B8</f>
        <v>41248</v>
      </c>
      <c r="C8" s="145">
        <f>' Inf Conc'!C8</f>
        <v>13.9</v>
      </c>
      <c r="D8" s="145">
        <f>' Inf Conc'!D8</f>
        <v>19.8</v>
      </c>
      <c r="E8" s="169">
        <f>IF(OR(' Inf Conc'!E8="",' Inf Conc'!E8=0)," ",' Inf Conc'!$C8*' Inf Conc'!E8*3.78)</f>
        <v>2320.2547200000004</v>
      </c>
      <c r="F8" s="169">
        <f>IF(' Inf Conc'!F8="", " ", ' Inf Conc'!$C8*' Inf Conc'!F8*3.78)</f>
        <v>2311.848</v>
      </c>
      <c r="G8" s="169">
        <f>IF(' Inf Conc'!G8="", " ", ' Inf Conc'!$C8*' Inf Conc'!G8*3.78)</f>
        <v>3.67794</v>
      </c>
      <c r="H8" s="169">
        <f>IF(' Inf Conc'!H8="", " ", ' Inf Conc'!$C8*' Inf Conc'!H8*3.78)</f>
        <v>4.7287799999999995</v>
      </c>
      <c r="I8" s="169">
        <f>IF(' Inf Conc'!I8="", " ", ' Inf Conc'!$C8*' Inf Conc'!I8*3.78)</f>
        <v>1681.3440000000001</v>
      </c>
      <c r="J8" s="169">
        <f>IF(' Inf Conc'!J8="", " ", ' Inf Conc'!$C8*' Inf Conc'!J8*3.78)</f>
        <v>283.72679999999997</v>
      </c>
      <c r="K8" s="169">
        <f>IF(' Inf Conc'!K8="", " ", ' Inf Conc'!$D8*' Inf Conc'!K8*3.78)</f>
        <v>232.0164</v>
      </c>
      <c r="L8" s="169">
        <f>IF(' Inf Conc'!L8="", " ", ' Inf Conc'!$C8*' Inf Conc'!L8*3.78)</f>
        <v>15342.263999999999</v>
      </c>
    </row>
    <row r="9" spans="1:14" x14ac:dyDescent="0.25">
      <c r="A9" s="145" t="str">
        <f>' Inf Conc'!A9</f>
        <v>Dry 2013</v>
      </c>
      <c r="B9" s="31">
        <f>' Inf Conc'!B9</f>
        <v>41444</v>
      </c>
      <c r="C9" s="145">
        <f>' Inf Conc'!C9</f>
        <v>12.9</v>
      </c>
      <c r="D9" s="145">
        <f>' Inf Conc'!D9</f>
        <v>22.6</v>
      </c>
      <c r="E9" s="169">
        <f>IF(OR(' Inf Conc'!E9="",' Inf Conc'!E9=0)," ",' Inf Conc'!$C9*' Inf Conc'!E9*3.78)</f>
        <v>2696.6361240000001</v>
      </c>
      <c r="F9" s="169">
        <f>IF(' Inf Conc'!F9="", " ", ' Inf Conc'!$C9*' Inf Conc'!F9*3.78)</f>
        <v>2681.91</v>
      </c>
      <c r="G9" s="169">
        <f>IF(' Inf Conc'!G9="", " ", ' Inf Conc'!$C9*' Inf Conc'!G9*3.78)</f>
        <v>14.6286</v>
      </c>
      <c r="H9" s="169">
        <f>IF(' Inf Conc'!H9="", " ", ' Inf Conc'!$C9*' Inf Conc'!H9*3.78)</f>
        <v>9.7524E-2</v>
      </c>
      <c r="I9" s="169">
        <f>IF(' Inf Conc'!I9="", " ", ' Inf Conc'!$C9*' Inf Conc'!I9*3.78)</f>
        <v>1755.432</v>
      </c>
      <c r="J9" s="169">
        <f>IF(' Inf Conc'!J9="", " ", ' Inf Conc'!$C9*' Inf Conc'!J9*3.78)</f>
        <v>375.4674</v>
      </c>
      <c r="K9" s="169">
        <f>IF(' Inf Conc'!K9="", " ", ' Inf Conc'!$D9*' Inf Conc'!K9*3.78)</f>
        <v>358.79760000000005</v>
      </c>
      <c r="L9" s="169">
        <f>IF(' Inf Conc'!L9="", " ", ' Inf Conc'!$C9*' Inf Conc'!L9*3.78)</f>
        <v>21260.232</v>
      </c>
    </row>
    <row r="10" spans="1:14" ht="14.25" customHeight="1" thickBot="1" x14ac:dyDescent="0.3"/>
    <row r="11" spans="1:14" s="130" customFormat="1" ht="15.75" x14ac:dyDescent="0.25">
      <c r="A11" s="296" t="s">
        <v>170</v>
      </c>
      <c r="B11" s="293"/>
      <c r="C11" s="293"/>
      <c r="D11" s="293"/>
      <c r="E11" s="293"/>
      <c r="F11" s="293"/>
      <c r="G11" s="293"/>
      <c r="H11" s="293"/>
      <c r="I11" s="293"/>
      <c r="J11" s="293"/>
      <c r="K11" s="69"/>
      <c r="L11" s="69"/>
      <c r="M11" s="69"/>
      <c r="N11" s="70"/>
    </row>
    <row r="12" spans="1:14" s="130" customFormat="1" x14ac:dyDescent="0.25">
      <c r="A12" s="294" t="s">
        <v>143</v>
      </c>
      <c r="B12" s="285"/>
      <c r="C12" s="285"/>
      <c r="D12" s="285"/>
      <c r="E12" s="285"/>
      <c r="F12" s="285"/>
      <c r="G12" s="285"/>
      <c r="H12" s="285"/>
      <c r="I12" s="285"/>
      <c r="J12" s="285"/>
      <c r="K12" s="51"/>
      <c r="L12" s="51"/>
      <c r="M12" s="51"/>
      <c r="N12" s="72"/>
    </row>
    <row r="13" spans="1:14" s="130" customFormat="1" x14ac:dyDescent="0.25">
      <c r="A13" s="294" t="s">
        <v>118</v>
      </c>
      <c r="B13" s="285"/>
      <c r="C13" s="285"/>
      <c r="D13" s="285"/>
      <c r="E13" s="285"/>
      <c r="F13" s="285"/>
      <c r="G13" s="285"/>
      <c r="H13" s="285"/>
      <c r="I13" s="285"/>
      <c r="J13" s="285"/>
      <c r="K13" s="51"/>
      <c r="L13" s="51"/>
      <c r="M13" s="51"/>
      <c r="N13" s="72"/>
    </row>
    <row r="14" spans="1:14" s="141" customFormat="1" x14ac:dyDescent="0.25">
      <c r="A14" s="294"/>
      <c r="B14" s="285"/>
      <c r="C14" s="285"/>
      <c r="D14" s="285"/>
      <c r="E14" s="285"/>
      <c r="F14" s="285"/>
      <c r="G14" s="285"/>
      <c r="H14" s="285"/>
      <c r="I14" s="285"/>
      <c r="J14" s="285"/>
      <c r="K14" s="51"/>
      <c r="L14" s="51"/>
      <c r="M14" s="51"/>
      <c r="N14" s="72"/>
    </row>
    <row r="15" spans="1:14" s="130" customFormat="1" ht="14.25" customHeight="1" x14ac:dyDescent="0.25">
      <c r="A15" s="295" t="s">
        <v>109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72"/>
    </row>
    <row r="16" spans="1:14" s="130" customFormat="1" ht="14.25" customHeight="1" x14ac:dyDescent="0.25">
      <c r="A16" s="185" t="s">
        <v>180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72"/>
    </row>
    <row r="17" spans="1:14" s="130" customFormat="1" ht="14.25" customHeight="1" x14ac:dyDescent="0.25">
      <c r="A17" s="185" t="s">
        <v>181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72"/>
    </row>
    <row r="18" spans="1:14" s="130" customFormat="1" ht="14.25" customHeight="1" x14ac:dyDescent="0.25">
      <c r="A18" s="185" t="s">
        <v>117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72"/>
    </row>
    <row r="19" spans="1:14" s="130" customFormat="1" ht="14.25" customHeight="1" x14ac:dyDescent="0.25">
      <c r="A19" s="7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72"/>
    </row>
    <row r="20" spans="1:14" s="130" customFormat="1" ht="14.25" customHeight="1" x14ac:dyDescent="0.25">
      <c r="A20" s="295" t="s">
        <v>179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72"/>
    </row>
    <row r="21" spans="1:14" s="130" customFormat="1" ht="14.25" customHeight="1" x14ac:dyDescent="0.25">
      <c r="A21" s="185" t="s">
        <v>184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72"/>
    </row>
    <row r="22" spans="1:14" s="130" customFormat="1" x14ac:dyDescent="0.25">
      <c r="A22" s="186" t="s">
        <v>183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83"/>
    </row>
    <row r="23" spans="1:14" s="130" customFormat="1" ht="15.75" thickBot="1" x14ac:dyDescent="0.3">
      <c r="A23" s="84" t="s">
        <v>182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6"/>
    </row>
  </sheetData>
  <sheetProtection formatCells="0" formatColumns="0" formatRows="0" insertRows="0"/>
  <mergeCells count="1">
    <mergeCell ref="C5:D5"/>
  </mergeCells>
  <conditionalFormatting sqref="A7:L9">
    <cfRule type="containsBlanks" dxfId="49" priority="8">
      <formula>LEN(TRIM(A7))=0</formula>
    </cfRule>
  </conditionalFormatting>
  <conditionalFormatting sqref="E7:L9">
    <cfRule type="cellIs" dxfId="48" priority="3" operator="equal">
      <formula>0</formula>
    </cfRule>
    <cfRule type="containsErrors" dxfId="47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75"/>
  <sheetViews>
    <sheetView tabSelected="1" zoomScale="85" zoomScaleNormal="85" workbookViewId="0">
      <pane xSplit="2" ySplit="6" topLeftCell="C19" activePane="bottomRight" state="frozen"/>
      <selection pane="topRight" activeCell="C1" sqref="C1"/>
      <selection pane="bottomLeft" activeCell="A7" sqref="A7"/>
      <selection pane="bottomRight" activeCell="A33" sqref="A33:XFD4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33" bestFit="1" customWidth="1"/>
    <col min="4" max="5" width="6.7109375" customWidth="1"/>
    <col min="6" max="6" width="7.28515625" customWidth="1"/>
    <col min="7" max="7" width="8.85546875" customWidth="1"/>
    <col min="8" max="8" width="6.7109375" customWidth="1"/>
    <col min="9" max="9" width="6.85546875" style="93" customWidth="1"/>
    <col min="10" max="10" width="7.7109375" style="94" customWidth="1"/>
    <col min="11" max="11" width="7.85546875" style="94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5.85546875" customWidth="1"/>
    <col min="17" max="17" width="6" customWidth="1"/>
    <col min="18" max="18" width="4.85546875" customWidth="1"/>
    <col min="19" max="20" width="5.42578125" bestFit="1" customWidth="1"/>
    <col min="21" max="21" width="6" style="130" bestFit="1" customWidth="1"/>
  </cols>
  <sheetData>
    <row r="1" spans="1:22" ht="24" thickBot="1" x14ac:dyDescent="0.4">
      <c r="A1" s="97" t="s">
        <v>102</v>
      </c>
      <c r="E1" s="97"/>
      <c r="F1" s="97"/>
      <c r="G1" s="97"/>
      <c r="H1" s="97"/>
      <c r="I1" s="97"/>
      <c r="J1" s="147"/>
      <c r="K1" s="147"/>
      <c r="L1" s="97"/>
      <c r="M1" s="97"/>
      <c r="N1" s="132"/>
      <c r="O1" s="53"/>
      <c r="P1" s="53"/>
      <c r="Q1" s="53"/>
      <c r="R1" s="53"/>
      <c r="S1" s="53"/>
      <c r="T1" s="53"/>
      <c r="U1" s="132"/>
    </row>
    <row r="2" spans="1:22" s="52" customFormat="1" ht="18.75" x14ac:dyDescent="0.3">
      <c r="A2" s="170" t="str">
        <f>' Inf Conc'!A2</f>
        <v>Delta Diablo Sanitation District</v>
      </c>
      <c r="B2" s="69"/>
      <c r="C2" s="69"/>
      <c r="D2" s="171"/>
      <c r="E2" s="171"/>
      <c r="F2" s="171"/>
      <c r="G2" s="171"/>
      <c r="H2" s="171"/>
      <c r="I2" s="171"/>
      <c r="J2" s="181"/>
      <c r="K2" s="150"/>
      <c r="L2" s="25"/>
      <c r="M2" s="25"/>
      <c r="N2" s="25"/>
      <c r="O2" s="25"/>
      <c r="P2" s="25"/>
      <c r="Q2" s="25"/>
      <c r="R2" s="25"/>
      <c r="S2" s="17"/>
      <c r="U2" s="134"/>
    </row>
    <row r="3" spans="1:22" s="52" customFormat="1" ht="19.5" thickBot="1" x14ac:dyDescent="0.35">
      <c r="A3" s="173" t="str">
        <f>' Inf Conc'!A3</f>
        <v>Darrell Cain, Lab Manager, (925)756-1915</v>
      </c>
      <c r="B3" s="74"/>
      <c r="C3" s="74"/>
      <c r="D3" s="174"/>
      <c r="E3" s="174"/>
      <c r="F3" s="174"/>
      <c r="G3" s="174"/>
      <c r="H3" s="174"/>
      <c r="I3" s="174"/>
      <c r="J3" s="184"/>
      <c r="K3" s="150"/>
      <c r="L3" s="25"/>
      <c r="M3" s="25"/>
      <c r="N3" s="25"/>
      <c r="O3" s="25"/>
      <c r="P3" s="25"/>
      <c r="Q3" s="25"/>
      <c r="R3" s="25"/>
      <c r="S3" s="17"/>
      <c r="U3" s="134"/>
    </row>
    <row r="4" spans="1:22" ht="19.5" thickBot="1" x14ac:dyDescent="0.35">
      <c r="C4" s="34"/>
      <c r="D4" s="36"/>
      <c r="E4" s="36"/>
      <c r="F4" s="36"/>
      <c r="G4" s="36"/>
      <c r="H4" s="36"/>
      <c r="I4" s="92"/>
      <c r="J4" s="153"/>
      <c r="K4" s="153"/>
      <c r="L4" s="36"/>
      <c r="M4" s="36"/>
      <c r="N4" s="36"/>
      <c r="O4" s="36"/>
      <c r="P4" s="36"/>
      <c r="Q4" s="36"/>
      <c r="R4" s="36"/>
    </row>
    <row r="5" spans="1:22" ht="39.75" customHeight="1" x14ac:dyDescent="0.25">
      <c r="A5" s="39" t="s">
        <v>199</v>
      </c>
      <c r="B5" s="3" t="s">
        <v>0</v>
      </c>
      <c r="C5" s="20" t="s">
        <v>69</v>
      </c>
      <c r="D5" s="338" t="s">
        <v>13</v>
      </c>
      <c r="E5" s="339"/>
      <c r="F5" s="102" t="s">
        <v>56</v>
      </c>
      <c r="G5" s="103" t="s">
        <v>161</v>
      </c>
      <c r="H5" s="104" t="s">
        <v>57</v>
      </c>
      <c r="I5" s="113" t="s">
        <v>160</v>
      </c>
      <c r="J5" s="304" t="s">
        <v>159</v>
      </c>
      <c r="K5" s="304" t="s">
        <v>162</v>
      </c>
      <c r="L5" s="104" t="s">
        <v>58</v>
      </c>
      <c r="M5" s="104" t="s">
        <v>65</v>
      </c>
      <c r="N5" s="104" t="s">
        <v>59</v>
      </c>
      <c r="O5" s="104" t="s">
        <v>163</v>
      </c>
      <c r="P5" s="37" t="s">
        <v>185</v>
      </c>
      <c r="Q5" s="338" t="s">
        <v>187</v>
      </c>
      <c r="R5" s="340"/>
      <c r="S5" s="338" t="s">
        <v>188</v>
      </c>
      <c r="T5" s="340"/>
      <c r="U5" s="131" t="s">
        <v>61</v>
      </c>
    </row>
    <row r="6" spans="1:22" ht="39.75" customHeight="1" thickBot="1" x14ac:dyDescent="0.3">
      <c r="A6" s="56"/>
      <c r="B6" s="8" t="s">
        <v>33</v>
      </c>
      <c r="C6" s="27"/>
      <c r="D6" s="57" t="s">
        <v>14</v>
      </c>
      <c r="E6" s="58" t="s">
        <v>10</v>
      </c>
      <c r="F6" s="116" t="s">
        <v>37</v>
      </c>
      <c r="G6" s="117" t="s">
        <v>16</v>
      </c>
      <c r="H6" s="106"/>
      <c r="I6" s="114"/>
      <c r="J6" s="305"/>
      <c r="K6" s="305"/>
      <c r="L6" s="106"/>
      <c r="M6" s="106"/>
      <c r="N6" s="106"/>
      <c r="O6" s="106"/>
      <c r="P6" s="107" t="s">
        <v>99</v>
      </c>
      <c r="Q6" s="57" t="s">
        <v>11</v>
      </c>
      <c r="R6" s="108" t="s">
        <v>12</v>
      </c>
      <c r="S6" s="57" t="s">
        <v>11</v>
      </c>
      <c r="T6" s="108" t="s">
        <v>12</v>
      </c>
      <c r="U6" s="109"/>
    </row>
    <row r="7" spans="1:22" s="141" customFormat="1" ht="16.5" customHeight="1" x14ac:dyDescent="0.25">
      <c r="A7" s="31" t="s">
        <v>220</v>
      </c>
      <c r="B7" s="320">
        <v>41109</v>
      </c>
      <c r="C7" s="35" t="s">
        <v>217</v>
      </c>
      <c r="D7" s="259">
        <v>7.7</v>
      </c>
      <c r="E7" s="259">
        <v>12.5</v>
      </c>
      <c r="F7" s="167">
        <f t="shared" ref="F7:F12" si="0">SUM(H7,J7,K7)</f>
        <v>50.1</v>
      </c>
      <c r="G7" s="145">
        <f t="shared" ref="G7:G12" si="1">SUM(I7:K7)</f>
        <v>49.1</v>
      </c>
      <c r="H7" s="260">
        <v>39</v>
      </c>
      <c r="I7" s="259">
        <v>38</v>
      </c>
      <c r="J7" s="260">
        <v>0.1</v>
      </c>
      <c r="K7" s="259">
        <v>11</v>
      </c>
      <c r="L7" s="260">
        <v>37</v>
      </c>
      <c r="M7" s="317"/>
      <c r="N7" s="260">
        <v>1.8</v>
      </c>
      <c r="O7" s="259"/>
      <c r="P7" s="260">
        <v>0.9</v>
      </c>
      <c r="Q7" s="259">
        <v>6.9</v>
      </c>
      <c r="R7" s="259">
        <v>6.9</v>
      </c>
      <c r="S7" s="317">
        <v>25</v>
      </c>
      <c r="T7" s="317">
        <v>25</v>
      </c>
      <c r="U7" s="259">
        <v>9.4</v>
      </c>
      <c r="V7" s="141" t="s">
        <v>224</v>
      </c>
    </row>
    <row r="8" spans="1:22" s="141" customFormat="1" ht="16.5" customHeight="1" x14ac:dyDescent="0.25">
      <c r="A8" s="31" t="s">
        <v>220</v>
      </c>
      <c r="B8" s="323">
        <v>41115</v>
      </c>
      <c r="C8" s="35" t="s">
        <v>217</v>
      </c>
      <c r="D8" s="259">
        <v>5.2</v>
      </c>
      <c r="E8" s="259">
        <v>10</v>
      </c>
      <c r="F8" s="167">
        <f t="shared" si="0"/>
        <v>64</v>
      </c>
      <c r="G8" s="145">
        <f t="shared" si="1"/>
        <v>64</v>
      </c>
      <c r="H8" s="260">
        <v>32</v>
      </c>
      <c r="I8" s="259">
        <v>32</v>
      </c>
      <c r="J8" s="260">
        <v>16</v>
      </c>
      <c r="K8" s="259">
        <v>16</v>
      </c>
      <c r="L8" s="260">
        <v>32</v>
      </c>
      <c r="M8" s="317"/>
      <c r="N8" s="260">
        <v>1.5</v>
      </c>
      <c r="O8" s="259"/>
      <c r="P8" s="260">
        <v>0.82</v>
      </c>
      <c r="Q8" s="259">
        <v>7</v>
      </c>
      <c r="R8" s="259">
        <v>7</v>
      </c>
      <c r="S8" s="317">
        <v>25</v>
      </c>
      <c r="T8" s="317">
        <v>25</v>
      </c>
      <c r="U8" s="259">
        <v>12.9</v>
      </c>
      <c r="V8" s="141" t="s">
        <v>224</v>
      </c>
    </row>
    <row r="9" spans="1:22" s="134" customFormat="1" ht="16.5" customHeight="1" x14ac:dyDescent="0.25">
      <c r="A9" s="31" t="s">
        <v>220</v>
      </c>
      <c r="B9" s="322">
        <v>41128</v>
      </c>
      <c r="C9" s="35" t="s">
        <v>217</v>
      </c>
      <c r="D9" s="259">
        <v>5</v>
      </c>
      <c r="E9" s="259">
        <v>11</v>
      </c>
      <c r="F9" s="167">
        <f t="shared" si="0"/>
        <v>65.39</v>
      </c>
      <c r="G9" s="145">
        <f t="shared" si="1"/>
        <v>64.39</v>
      </c>
      <c r="H9" s="260">
        <v>34</v>
      </c>
      <c r="I9" s="259">
        <v>33</v>
      </c>
      <c r="J9" s="260">
        <v>31</v>
      </c>
      <c r="K9" s="259">
        <v>0.39</v>
      </c>
      <c r="L9" s="260">
        <v>34</v>
      </c>
      <c r="M9" s="317"/>
      <c r="N9" s="260">
        <v>1.1000000000000001</v>
      </c>
      <c r="O9" s="259">
        <v>1.7</v>
      </c>
      <c r="P9" s="260">
        <v>0.76</v>
      </c>
      <c r="Q9" s="259">
        <v>7</v>
      </c>
      <c r="R9" s="259">
        <v>7</v>
      </c>
      <c r="S9" s="317">
        <v>25.7</v>
      </c>
      <c r="T9" s="317">
        <v>25.7</v>
      </c>
      <c r="U9" s="259">
        <v>10.5</v>
      </c>
    </row>
    <row r="10" spans="1:22" s="141" customFormat="1" ht="16.5" customHeight="1" x14ac:dyDescent="0.25">
      <c r="A10" s="31" t="s">
        <v>220</v>
      </c>
      <c r="B10" s="323">
        <v>41142</v>
      </c>
      <c r="C10" s="35" t="s">
        <v>217</v>
      </c>
      <c r="D10" s="259">
        <v>5.3</v>
      </c>
      <c r="E10" s="259">
        <v>12.2</v>
      </c>
      <c r="F10" s="167">
        <f t="shared" si="0"/>
        <v>65.36</v>
      </c>
      <c r="G10" s="145">
        <f t="shared" si="1"/>
        <v>66.36</v>
      </c>
      <c r="H10" s="260">
        <v>25</v>
      </c>
      <c r="I10" s="259">
        <v>26</v>
      </c>
      <c r="J10" s="260">
        <v>40</v>
      </c>
      <c r="K10" s="259">
        <v>0.36</v>
      </c>
      <c r="L10" s="260">
        <v>25</v>
      </c>
      <c r="M10" s="317"/>
      <c r="N10" s="260">
        <v>1.8</v>
      </c>
      <c r="O10" s="259">
        <v>1.3</v>
      </c>
      <c r="P10" s="260">
        <v>1.2</v>
      </c>
      <c r="Q10" s="259">
        <v>7.1</v>
      </c>
      <c r="R10" s="259">
        <v>7.1</v>
      </c>
      <c r="S10" s="317">
        <v>25.7</v>
      </c>
      <c r="T10" s="317">
        <v>25.7</v>
      </c>
      <c r="U10" s="259">
        <v>16.899999999999999</v>
      </c>
    </row>
    <row r="11" spans="1:22" s="141" customFormat="1" ht="16.5" customHeight="1" x14ac:dyDescent="0.25">
      <c r="A11" s="31" t="s">
        <v>220</v>
      </c>
      <c r="B11" s="322">
        <v>41157</v>
      </c>
      <c r="C11" s="35" t="s">
        <v>217</v>
      </c>
      <c r="D11" s="259">
        <v>4.9000000000000004</v>
      </c>
      <c r="E11" s="259">
        <v>8.8000000000000007</v>
      </c>
      <c r="F11" s="167">
        <f t="shared" si="0"/>
        <v>72.59</v>
      </c>
      <c r="G11" s="145">
        <f t="shared" si="1"/>
        <v>75.59</v>
      </c>
      <c r="H11" s="260">
        <v>24</v>
      </c>
      <c r="I11" s="259">
        <v>27</v>
      </c>
      <c r="J11" s="260">
        <v>48</v>
      </c>
      <c r="K11" s="259">
        <v>0.59</v>
      </c>
      <c r="L11" s="260">
        <v>25</v>
      </c>
      <c r="M11" s="317"/>
      <c r="N11" s="260">
        <v>1.6</v>
      </c>
      <c r="O11" s="259">
        <v>1.3</v>
      </c>
      <c r="P11" s="260">
        <v>0.8</v>
      </c>
      <c r="Q11" s="259">
        <v>7.1</v>
      </c>
      <c r="R11" s="259">
        <v>7.1</v>
      </c>
      <c r="S11" s="317">
        <v>25.5</v>
      </c>
      <c r="T11" s="317">
        <v>25.5</v>
      </c>
      <c r="U11" s="259">
        <v>12.2</v>
      </c>
    </row>
    <row r="12" spans="1:22" s="141" customFormat="1" ht="16.5" customHeight="1" x14ac:dyDescent="0.25">
      <c r="A12" s="31" t="s">
        <v>220</v>
      </c>
      <c r="B12" s="326">
        <v>41177</v>
      </c>
      <c r="C12" s="35" t="s">
        <v>217</v>
      </c>
      <c r="D12" s="259">
        <v>5.8</v>
      </c>
      <c r="E12" s="259">
        <v>8.8000000000000007</v>
      </c>
      <c r="F12" s="167">
        <f t="shared" si="0"/>
        <v>67.45</v>
      </c>
      <c r="G12" s="145">
        <f t="shared" si="1"/>
        <v>68.45</v>
      </c>
      <c r="H12" s="260">
        <v>21</v>
      </c>
      <c r="I12" s="259">
        <v>22</v>
      </c>
      <c r="J12" s="260">
        <v>46</v>
      </c>
      <c r="K12" s="259">
        <v>0.45</v>
      </c>
      <c r="L12" s="260">
        <v>22</v>
      </c>
      <c r="M12" s="317"/>
      <c r="N12" s="260">
        <v>0.95</v>
      </c>
      <c r="O12" s="259">
        <v>0.98</v>
      </c>
      <c r="P12" s="260">
        <v>0.52</v>
      </c>
      <c r="Q12" s="259">
        <v>7.1</v>
      </c>
      <c r="R12" s="259">
        <v>7.1</v>
      </c>
      <c r="S12" s="317">
        <v>25.5</v>
      </c>
      <c r="T12" s="317">
        <v>25.5</v>
      </c>
      <c r="U12" s="259">
        <v>19.2</v>
      </c>
    </row>
    <row r="13" spans="1:22" s="141" customFormat="1" ht="16.5" customHeight="1" x14ac:dyDescent="0.25">
      <c r="A13" s="31" t="s">
        <v>219</v>
      </c>
      <c r="B13" s="322">
        <v>41186</v>
      </c>
      <c r="C13" s="35" t="s">
        <v>217</v>
      </c>
      <c r="D13" s="259">
        <v>5.8</v>
      </c>
      <c r="E13" s="259">
        <v>9.9</v>
      </c>
      <c r="F13" s="167">
        <f t="shared" ref="F13:F28" si="2">SUM(H13,J13,K13)</f>
        <v>72.349999999999994</v>
      </c>
      <c r="G13" s="145">
        <f t="shared" ref="G13:G28" si="3">SUM(I13:K13)</f>
        <v>72.349999999999994</v>
      </c>
      <c r="H13" s="260">
        <v>26</v>
      </c>
      <c r="I13" s="259">
        <v>26</v>
      </c>
      <c r="J13" s="260">
        <v>46</v>
      </c>
      <c r="K13" s="259">
        <v>0.35</v>
      </c>
      <c r="L13" s="260">
        <v>27</v>
      </c>
      <c r="M13" s="317"/>
      <c r="N13" s="260">
        <v>1</v>
      </c>
      <c r="O13" s="259">
        <v>0.84</v>
      </c>
      <c r="P13" s="260">
        <v>0.5</v>
      </c>
      <c r="Q13" s="259">
        <v>7.2</v>
      </c>
      <c r="R13" s="259">
        <v>7.2</v>
      </c>
      <c r="S13" s="317">
        <v>23.5</v>
      </c>
      <c r="T13" s="317">
        <v>23.5</v>
      </c>
      <c r="U13" s="259">
        <v>12</v>
      </c>
    </row>
    <row r="14" spans="1:22" s="141" customFormat="1" ht="16.5" customHeight="1" x14ac:dyDescent="0.25">
      <c r="A14" s="31" t="s">
        <v>219</v>
      </c>
      <c r="B14" s="323">
        <v>41198</v>
      </c>
      <c r="C14" s="35" t="s">
        <v>217</v>
      </c>
      <c r="D14" s="259">
        <v>7.4</v>
      </c>
      <c r="E14" s="259">
        <v>18.2</v>
      </c>
      <c r="F14" s="167">
        <f t="shared" si="2"/>
        <v>72.38</v>
      </c>
      <c r="G14" s="145">
        <f t="shared" si="3"/>
        <v>59.38</v>
      </c>
      <c r="H14" s="260">
        <v>23</v>
      </c>
      <c r="I14" s="259">
        <v>10</v>
      </c>
      <c r="J14" s="260">
        <v>49</v>
      </c>
      <c r="K14" s="259">
        <v>0.38</v>
      </c>
      <c r="L14" s="260">
        <v>23</v>
      </c>
      <c r="M14" s="317"/>
      <c r="N14" s="260">
        <v>1</v>
      </c>
      <c r="O14" s="259">
        <v>0.81</v>
      </c>
      <c r="P14" s="260">
        <v>0.57999999999999996</v>
      </c>
      <c r="Q14" s="259">
        <v>7.1</v>
      </c>
      <c r="R14" s="259">
        <v>7.1</v>
      </c>
      <c r="S14" s="317">
        <v>23.5</v>
      </c>
      <c r="T14" s="317">
        <v>23.5</v>
      </c>
      <c r="U14" s="259">
        <v>13.2</v>
      </c>
    </row>
    <row r="15" spans="1:22" s="141" customFormat="1" ht="16.5" customHeight="1" x14ac:dyDescent="0.25">
      <c r="A15" s="31" t="s">
        <v>219</v>
      </c>
      <c r="B15" s="322">
        <v>41219</v>
      </c>
      <c r="C15" s="35" t="s">
        <v>217</v>
      </c>
      <c r="D15" s="259">
        <v>5.9</v>
      </c>
      <c r="E15" s="259">
        <v>13.1</v>
      </c>
      <c r="F15" s="167">
        <f t="shared" si="2"/>
        <v>67.349999999999994</v>
      </c>
      <c r="G15" s="145">
        <f t="shared" si="3"/>
        <v>68.349999999999994</v>
      </c>
      <c r="H15" s="260">
        <v>26</v>
      </c>
      <c r="I15" s="259">
        <v>27</v>
      </c>
      <c r="J15" s="260">
        <v>41</v>
      </c>
      <c r="K15" s="259">
        <v>0.35</v>
      </c>
      <c r="L15" s="260">
        <v>27</v>
      </c>
      <c r="M15" s="317"/>
      <c r="N15" s="260">
        <v>1.5</v>
      </c>
      <c r="O15" s="259">
        <v>1.2</v>
      </c>
      <c r="P15" s="260">
        <v>0.79</v>
      </c>
      <c r="Q15" s="259">
        <v>7.4</v>
      </c>
      <c r="R15" s="259">
        <v>7.4</v>
      </c>
      <c r="S15" s="317">
        <v>22.2</v>
      </c>
      <c r="T15" s="317">
        <v>22.2</v>
      </c>
      <c r="U15" s="259">
        <v>14.5</v>
      </c>
    </row>
    <row r="16" spans="1:22" s="141" customFormat="1" ht="16.5" customHeight="1" thickBot="1" x14ac:dyDescent="0.3">
      <c r="A16" s="31" t="s">
        <v>219</v>
      </c>
      <c r="B16" s="323">
        <v>41241</v>
      </c>
      <c r="C16" s="35" t="s">
        <v>217</v>
      </c>
      <c r="D16" s="259">
        <v>7.1</v>
      </c>
      <c r="E16" s="259">
        <v>13.6</v>
      </c>
      <c r="F16" s="167">
        <f t="shared" si="2"/>
        <v>95.52</v>
      </c>
      <c r="G16" s="145">
        <f t="shared" si="3"/>
        <v>94.52</v>
      </c>
      <c r="H16" s="260">
        <v>29</v>
      </c>
      <c r="I16" s="259">
        <v>28</v>
      </c>
      <c r="J16" s="260">
        <v>66</v>
      </c>
      <c r="K16" s="259">
        <v>0.52</v>
      </c>
      <c r="L16" s="260">
        <v>28</v>
      </c>
      <c r="M16" s="317"/>
      <c r="N16" s="260">
        <v>1.8</v>
      </c>
      <c r="O16" s="259">
        <v>1.7</v>
      </c>
      <c r="P16" s="260">
        <v>0.95</v>
      </c>
      <c r="Q16" s="259">
        <v>7.2</v>
      </c>
      <c r="R16" s="259">
        <v>7.2</v>
      </c>
      <c r="S16" s="317">
        <v>22.2</v>
      </c>
      <c r="T16" s="317">
        <v>22.2</v>
      </c>
      <c r="U16" s="259">
        <v>23.5</v>
      </c>
    </row>
    <row r="17" spans="1:22" s="141" customFormat="1" ht="16.5" customHeight="1" x14ac:dyDescent="0.25">
      <c r="A17" s="31" t="s">
        <v>219</v>
      </c>
      <c r="B17" s="322">
        <v>41248</v>
      </c>
      <c r="C17" s="35" t="s">
        <v>216</v>
      </c>
      <c r="D17" s="324">
        <v>10.199999999999999</v>
      </c>
      <c r="E17" s="325">
        <v>14.1</v>
      </c>
      <c r="F17" s="167">
        <f t="shared" si="2"/>
        <v>62.064999999999998</v>
      </c>
      <c r="G17" s="145">
        <f t="shared" si="3"/>
        <v>62.064999999999998</v>
      </c>
      <c r="H17" s="260">
        <v>25</v>
      </c>
      <c r="I17" s="259">
        <v>25</v>
      </c>
      <c r="J17" s="260">
        <v>37</v>
      </c>
      <c r="K17" s="259">
        <v>6.5000000000000002E-2</v>
      </c>
      <c r="L17" s="260">
        <v>25</v>
      </c>
      <c r="M17" s="317"/>
      <c r="N17" s="260">
        <v>1</v>
      </c>
      <c r="O17" s="259">
        <v>0.71</v>
      </c>
      <c r="P17" s="260">
        <v>0.39</v>
      </c>
      <c r="Q17" s="259">
        <v>7.1</v>
      </c>
      <c r="R17" s="259">
        <v>7.1</v>
      </c>
      <c r="S17" s="317">
        <v>22</v>
      </c>
      <c r="T17" s="317">
        <v>22</v>
      </c>
      <c r="U17" s="259">
        <v>12.9</v>
      </c>
      <c r="V17" s="141" t="s">
        <v>225</v>
      </c>
    </row>
    <row r="18" spans="1:22" s="141" customFormat="1" ht="16.5" customHeight="1" x14ac:dyDescent="0.25">
      <c r="A18" s="31" t="s">
        <v>219</v>
      </c>
      <c r="B18" s="322">
        <v>41254</v>
      </c>
      <c r="C18" s="35" t="s">
        <v>217</v>
      </c>
      <c r="D18" s="259">
        <v>8.5</v>
      </c>
      <c r="E18" s="259">
        <v>14.5</v>
      </c>
      <c r="F18" s="167">
        <f t="shared" si="2"/>
        <v>54.27</v>
      </c>
      <c r="G18" s="145">
        <f t="shared" si="3"/>
        <v>54.27</v>
      </c>
      <c r="H18" s="260">
        <v>29</v>
      </c>
      <c r="I18" s="259">
        <v>29</v>
      </c>
      <c r="J18" s="260">
        <v>25</v>
      </c>
      <c r="K18" s="259">
        <v>0.27</v>
      </c>
      <c r="L18" s="260">
        <v>28</v>
      </c>
      <c r="M18" s="317"/>
      <c r="N18" s="260">
        <v>1.5</v>
      </c>
      <c r="O18" s="259">
        <v>1.2</v>
      </c>
      <c r="P18" s="260">
        <v>1.2</v>
      </c>
      <c r="Q18" s="259">
        <v>7.2</v>
      </c>
      <c r="R18" s="259">
        <v>7.2</v>
      </c>
      <c r="S18" s="317">
        <v>22</v>
      </c>
      <c r="T18" s="317">
        <v>22</v>
      </c>
      <c r="U18" s="259">
        <v>12.3</v>
      </c>
    </row>
    <row r="19" spans="1:22" s="141" customFormat="1" ht="16.5" customHeight="1" x14ac:dyDescent="0.25">
      <c r="A19" s="31" t="s">
        <v>219</v>
      </c>
      <c r="B19" s="326">
        <v>41261</v>
      </c>
      <c r="C19" s="35" t="s">
        <v>217</v>
      </c>
      <c r="D19" s="259">
        <v>7.1</v>
      </c>
      <c r="E19" s="259">
        <v>12.4</v>
      </c>
      <c r="F19" s="167">
        <f t="shared" si="2"/>
        <v>56.27</v>
      </c>
      <c r="G19" s="145">
        <f t="shared" si="3"/>
        <v>55.27</v>
      </c>
      <c r="H19" s="260">
        <v>29</v>
      </c>
      <c r="I19" s="259">
        <v>28</v>
      </c>
      <c r="J19" s="260">
        <v>27</v>
      </c>
      <c r="K19" s="259">
        <v>0.27</v>
      </c>
      <c r="L19" s="260">
        <v>28</v>
      </c>
      <c r="M19" s="317"/>
      <c r="N19" s="260">
        <v>1.6</v>
      </c>
      <c r="O19" s="259">
        <v>1.2</v>
      </c>
      <c r="P19" s="260">
        <v>0.92</v>
      </c>
      <c r="Q19" s="259">
        <v>7.2</v>
      </c>
      <c r="R19" s="259">
        <v>7.2</v>
      </c>
      <c r="S19" s="317">
        <v>22</v>
      </c>
      <c r="T19" s="317">
        <v>22</v>
      </c>
      <c r="U19" s="259">
        <v>17.3</v>
      </c>
    </row>
    <row r="20" spans="1:22" s="141" customFormat="1" ht="16.5" customHeight="1" x14ac:dyDescent="0.25">
      <c r="A20" s="31" t="s">
        <v>218</v>
      </c>
      <c r="B20" s="322">
        <v>41282</v>
      </c>
      <c r="C20" s="35" t="s">
        <v>217</v>
      </c>
      <c r="D20" s="259">
        <v>7.4</v>
      </c>
      <c r="E20" s="259">
        <v>14.4</v>
      </c>
      <c r="F20" s="167">
        <f t="shared" si="2"/>
        <v>65.239999999999995</v>
      </c>
      <c r="G20" s="145">
        <f t="shared" si="3"/>
        <v>62.24</v>
      </c>
      <c r="H20" s="260">
        <v>28</v>
      </c>
      <c r="I20" s="259">
        <v>25</v>
      </c>
      <c r="J20" s="260">
        <v>37</v>
      </c>
      <c r="K20" s="259">
        <v>0.24</v>
      </c>
      <c r="L20" s="260">
        <v>27</v>
      </c>
      <c r="M20" s="317"/>
      <c r="N20" s="260">
        <v>1.2</v>
      </c>
      <c r="O20" s="259">
        <v>0.61</v>
      </c>
      <c r="P20" s="260">
        <v>0.28999999999999998</v>
      </c>
      <c r="Q20" s="259">
        <v>7.4</v>
      </c>
      <c r="R20" s="259">
        <v>7.4</v>
      </c>
      <c r="S20" s="317">
        <v>18.899999999999999</v>
      </c>
      <c r="T20" s="317">
        <v>18.899999999999999</v>
      </c>
      <c r="U20" s="259">
        <v>26</v>
      </c>
    </row>
    <row r="21" spans="1:22" s="141" customFormat="1" ht="16.5" customHeight="1" x14ac:dyDescent="0.25">
      <c r="A21" s="31" t="s">
        <v>218</v>
      </c>
      <c r="B21" s="323">
        <v>41290</v>
      </c>
      <c r="C21" s="35" t="s">
        <v>217</v>
      </c>
      <c r="D21" s="259">
        <v>6.7</v>
      </c>
      <c r="E21" s="259">
        <v>18.899999999999999</v>
      </c>
      <c r="F21" s="167">
        <f t="shared" si="2"/>
        <v>60.2</v>
      </c>
      <c r="G21" s="145">
        <f t="shared" si="3"/>
        <v>60.2</v>
      </c>
      <c r="H21" s="260">
        <v>25</v>
      </c>
      <c r="I21" s="259">
        <v>25</v>
      </c>
      <c r="J21" s="260">
        <v>34</v>
      </c>
      <c r="K21" s="259">
        <v>1.2</v>
      </c>
      <c r="L21" s="260">
        <v>25</v>
      </c>
      <c r="M21" s="317"/>
      <c r="N21" s="260">
        <v>0.82</v>
      </c>
      <c r="O21" s="259">
        <v>0.56000000000000005</v>
      </c>
      <c r="P21" s="260">
        <v>0.17</v>
      </c>
      <c r="Q21" s="259">
        <v>7.2</v>
      </c>
      <c r="R21" s="259">
        <v>7.2</v>
      </c>
      <c r="S21" s="317">
        <v>18.899999999999999</v>
      </c>
      <c r="T21" s="317">
        <v>18.899999999999999</v>
      </c>
      <c r="U21" s="259">
        <v>14</v>
      </c>
    </row>
    <row r="22" spans="1:22" s="141" customFormat="1" ht="16.5" customHeight="1" x14ac:dyDescent="0.25">
      <c r="A22" s="31" t="s">
        <v>218</v>
      </c>
      <c r="B22" s="322">
        <v>41311</v>
      </c>
      <c r="C22" s="35" t="s">
        <v>217</v>
      </c>
      <c r="D22" s="259">
        <v>6.3</v>
      </c>
      <c r="E22" s="259">
        <v>12</v>
      </c>
      <c r="F22" s="167">
        <f t="shared" si="2"/>
        <v>71.3</v>
      </c>
      <c r="G22" s="145">
        <f t="shared" si="3"/>
        <v>60.3</v>
      </c>
      <c r="H22" s="260">
        <v>27</v>
      </c>
      <c r="I22" s="259">
        <v>16</v>
      </c>
      <c r="J22" s="260">
        <v>44</v>
      </c>
      <c r="K22" s="259">
        <v>0.3</v>
      </c>
      <c r="L22" s="260">
        <v>26</v>
      </c>
      <c r="M22" s="317"/>
      <c r="N22" s="260">
        <v>1.1000000000000001</v>
      </c>
      <c r="O22" s="259">
        <v>0.59</v>
      </c>
      <c r="P22" s="260">
        <v>0.32</v>
      </c>
      <c r="Q22" s="259">
        <v>7.4</v>
      </c>
      <c r="R22" s="259">
        <v>7.4</v>
      </c>
      <c r="S22" s="317">
        <v>19.2</v>
      </c>
      <c r="T22" s="317">
        <v>19.2</v>
      </c>
      <c r="U22" s="259">
        <v>20.100000000000001</v>
      </c>
    </row>
    <row r="23" spans="1:22" s="141" customFormat="1" ht="16.5" customHeight="1" x14ac:dyDescent="0.25">
      <c r="A23" s="31" t="s">
        <v>218</v>
      </c>
      <c r="B23" s="251">
        <v>41325</v>
      </c>
      <c r="C23" s="35" t="s">
        <v>216</v>
      </c>
      <c r="D23" s="259">
        <v>7.2</v>
      </c>
      <c r="E23" s="259">
        <v>12.9</v>
      </c>
      <c r="F23" s="167">
        <f t="shared" si="2"/>
        <v>79.2</v>
      </c>
      <c r="G23" s="145">
        <f t="shared" si="3"/>
        <v>78.2</v>
      </c>
      <c r="H23" s="260">
        <v>34</v>
      </c>
      <c r="I23" s="259">
        <v>33</v>
      </c>
      <c r="J23" s="260">
        <v>45</v>
      </c>
      <c r="K23" s="259">
        <v>0.2</v>
      </c>
      <c r="L23" s="260">
        <v>34</v>
      </c>
      <c r="M23" s="317"/>
      <c r="N23" s="260">
        <v>1.2</v>
      </c>
      <c r="O23" s="259">
        <v>0.66</v>
      </c>
      <c r="P23" s="260">
        <v>0.45</v>
      </c>
      <c r="Q23" s="259">
        <v>7.3</v>
      </c>
      <c r="R23" s="259">
        <v>7.3</v>
      </c>
      <c r="S23" s="317">
        <v>19.2</v>
      </c>
      <c r="T23" s="317">
        <v>19.2</v>
      </c>
      <c r="U23" s="259">
        <v>17</v>
      </c>
      <c r="V23" s="141" t="s">
        <v>221</v>
      </c>
    </row>
    <row r="24" spans="1:22" s="141" customFormat="1" ht="16.5" customHeight="1" x14ac:dyDescent="0.25">
      <c r="A24" s="31" t="s">
        <v>218</v>
      </c>
      <c r="B24" s="323">
        <v>41331</v>
      </c>
      <c r="C24" s="35" t="s">
        <v>217</v>
      </c>
      <c r="D24" s="259">
        <v>6.7</v>
      </c>
      <c r="E24" s="259">
        <v>11.5</v>
      </c>
      <c r="F24" s="167">
        <f t="shared" si="2"/>
        <v>69.17</v>
      </c>
      <c r="G24" s="145">
        <f t="shared" si="3"/>
        <v>67.17</v>
      </c>
      <c r="H24" s="260">
        <v>31</v>
      </c>
      <c r="I24" s="259">
        <v>29</v>
      </c>
      <c r="J24" s="260">
        <v>38</v>
      </c>
      <c r="K24" s="259">
        <v>0.17</v>
      </c>
      <c r="L24" s="260">
        <v>29</v>
      </c>
      <c r="M24" s="317"/>
      <c r="N24" s="260">
        <v>1.2</v>
      </c>
      <c r="O24" s="259">
        <v>0.76</v>
      </c>
      <c r="P24" s="260">
        <v>0.49</v>
      </c>
      <c r="Q24" s="259">
        <v>7.1</v>
      </c>
      <c r="R24" s="259">
        <v>7.1</v>
      </c>
      <c r="S24" s="317">
        <v>19.2</v>
      </c>
      <c r="T24" s="317">
        <v>19.2</v>
      </c>
      <c r="U24" s="259">
        <v>17.3</v>
      </c>
    </row>
    <row r="25" spans="1:22" s="141" customFormat="1" ht="16.5" customHeight="1" x14ac:dyDescent="0.25">
      <c r="A25" s="31" t="s">
        <v>218</v>
      </c>
      <c r="B25" s="322">
        <v>41345</v>
      </c>
      <c r="C25" s="35" t="s">
        <v>217</v>
      </c>
      <c r="D25" s="259">
        <v>6.5</v>
      </c>
      <c r="E25" s="259">
        <v>15.1</v>
      </c>
      <c r="F25" s="167">
        <f t="shared" si="2"/>
        <v>49.6</v>
      </c>
      <c r="G25" s="145">
        <f t="shared" si="3"/>
        <v>50.6</v>
      </c>
      <c r="H25" s="260">
        <v>30</v>
      </c>
      <c r="I25" s="259">
        <v>31</v>
      </c>
      <c r="J25" s="260">
        <v>18</v>
      </c>
      <c r="K25" s="259">
        <v>1.6</v>
      </c>
      <c r="L25" s="260">
        <v>30</v>
      </c>
      <c r="M25" s="317"/>
      <c r="N25" s="260">
        <v>1.5</v>
      </c>
      <c r="O25" s="259">
        <v>1.1000000000000001</v>
      </c>
      <c r="P25" s="260">
        <v>0.74</v>
      </c>
      <c r="Q25" s="259">
        <v>7.4</v>
      </c>
      <c r="R25" s="259">
        <v>7.4</v>
      </c>
      <c r="S25" s="317">
        <v>21.1</v>
      </c>
      <c r="T25" s="317">
        <v>21.1</v>
      </c>
      <c r="U25" s="259">
        <v>18</v>
      </c>
    </row>
    <row r="26" spans="1:22" s="141" customFormat="1" ht="16.5" customHeight="1" x14ac:dyDescent="0.25">
      <c r="A26" s="31" t="s">
        <v>218</v>
      </c>
      <c r="B26" s="326">
        <v>41353</v>
      </c>
      <c r="C26" s="35" t="s">
        <v>217</v>
      </c>
      <c r="D26" s="259">
        <v>6.2</v>
      </c>
      <c r="E26" s="259">
        <v>12.3</v>
      </c>
      <c r="F26" s="167">
        <f t="shared" si="2"/>
        <v>58.1</v>
      </c>
      <c r="G26" s="145">
        <f t="shared" si="3"/>
        <v>53.1</v>
      </c>
      <c r="H26" s="260">
        <v>29</v>
      </c>
      <c r="I26" s="259">
        <v>24</v>
      </c>
      <c r="J26" s="260">
        <v>21</v>
      </c>
      <c r="K26" s="259">
        <v>8.1</v>
      </c>
      <c r="L26" s="260">
        <v>28</v>
      </c>
      <c r="M26" s="317"/>
      <c r="N26" s="260">
        <v>0.88</v>
      </c>
      <c r="O26" s="259">
        <v>0.94</v>
      </c>
      <c r="P26" s="260">
        <v>0.65</v>
      </c>
      <c r="Q26" s="259">
        <v>7</v>
      </c>
      <c r="R26" s="259">
        <v>7</v>
      </c>
      <c r="S26" s="317">
        <v>21.1</v>
      </c>
      <c r="T26" s="317">
        <v>21.1</v>
      </c>
      <c r="U26" s="259">
        <v>13.1</v>
      </c>
    </row>
    <row r="27" spans="1:22" s="141" customFormat="1" ht="16.5" customHeight="1" x14ac:dyDescent="0.25">
      <c r="A27" s="31" t="s">
        <v>227</v>
      </c>
      <c r="B27" s="251">
        <v>41373</v>
      </c>
      <c r="C27" s="35" t="s">
        <v>217</v>
      </c>
      <c r="D27" s="259">
        <v>10.3</v>
      </c>
      <c r="E27" s="259">
        <v>15.3</v>
      </c>
      <c r="F27" s="167">
        <f t="shared" si="2"/>
        <v>46.884</v>
      </c>
      <c r="G27" s="145">
        <f t="shared" si="3"/>
        <v>43.884</v>
      </c>
      <c r="H27" s="260">
        <v>39</v>
      </c>
      <c r="I27" s="259">
        <v>36</v>
      </c>
      <c r="J27" s="260">
        <v>7.8</v>
      </c>
      <c r="K27" s="259">
        <v>8.4000000000000005E-2</v>
      </c>
      <c r="L27" s="260">
        <v>36</v>
      </c>
      <c r="M27" s="317"/>
      <c r="N27" s="260">
        <v>1.2</v>
      </c>
      <c r="O27" s="259">
        <v>0.96</v>
      </c>
      <c r="P27" s="260">
        <v>0.96</v>
      </c>
      <c r="Q27" s="259">
        <v>7.2</v>
      </c>
      <c r="R27" s="259">
        <v>7.2</v>
      </c>
      <c r="S27" s="260">
        <v>22</v>
      </c>
      <c r="T27" s="260">
        <v>22</v>
      </c>
      <c r="U27" s="259">
        <v>9.1999999999999993</v>
      </c>
    </row>
    <row r="28" spans="1:22" s="141" customFormat="1" ht="16.5" customHeight="1" x14ac:dyDescent="0.25">
      <c r="A28" s="31" t="s">
        <v>227</v>
      </c>
      <c r="B28" s="251">
        <v>41382</v>
      </c>
      <c r="C28" s="35" t="s">
        <v>217</v>
      </c>
      <c r="D28" s="259">
        <v>12.3</v>
      </c>
      <c r="E28" s="259">
        <v>8.1</v>
      </c>
      <c r="F28" s="167">
        <f t="shared" si="2"/>
        <v>54.5</v>
      </c>
      <c r="G28" s="145">
        <f t="shared" si="3"/>
        <v>53.5</v>
      </c>
      <c r="H28" s="260">
        <v>36</v>
      </c>
      <c r="I28" s="259">
        <v>35</v>
      </c>
      <c r="J28" s="260">
        <v>17</v>
      </c>
      <c r="K28" s="259">
        <v>1.5</v>
      </c>
      <c r="L28" s="260">
        <v>34</v>
      </c>
      <c r="M28" s="317"/>
      <c r="N28" s="260">
        <v>1.1000000000000001</v>
      </c>
      <c r="O28" s="259">
        <v>1.1000000000000001</v>
      </c>
      <c r="P28" s="260">
        <v>0.66</v>
      </c>
      <c r="Q28" s="259">
        <v>7.1</v>
      </c>
      <c r="R28" s="259">
        <v>7.1</v>
      </c>
      <c r="S28" s="260">
        <v>22</v>
      </c>
      <c r="T28" s="260">
        <v>22</v>
      </c>
      <c r="U28" s="259">
        <v>8.1999999999999993</v>
      </c>
    </row>
    <row r="29" spans="1:22" s="141" customFormat="1" ht="16.5" customHeight="1" x14ac:dyDescent="0.25">
      <c r="A29" s="31" t="s">
        <v>227</v>
      </c>
      <c r="B29" s="251">
        <v>41403</v>
      </c>
      <c r="C29" s="35" t="s">
        <v>217</v>
      </c>
      <c r="D29" s="259">
        <v>8.8000000000000007</v>
      </c>
      <c r="E29" s="259">
        <v>14.4</v>
      </c>
      <c r="F29" s="167">
        <f t="shared" ref="F29:F32" si="4">SUM(H29,J29,K29)</f>
        <v>70.25</v>
      </c>
      <c r="G29" s="145">
        <f t="shared" ref="G29:G32" si="5">SUM(I29:K29)</f>
        <v>69.25</v>
      </c>
      <c r="H29" s="260">
        <v>36</v>
      </c>
      <c r="I29" s="259">
        <v>35</v>
      </c>
      <c r="J29" s="260">
        <v>34</v>
      </c>
      <c r="K29" s="259">
        <v>0.25</v>
      </c>
      <c r="L29" s="260">
        <v>32</v>
      </c>
      <c r="M29" s="317"/>
      <c r="N29" s="260">
        <v>1.1000000000000001</v>
      </c>
      <c r="O29" s="259">
        <v>0.9</v>
      </c>
      <c r="P29" s="260">
        <v>0.57999999999999996</v>
      </c>
      <c r="Q29" s="259">
        <v>7.4</v>
      </c>
      <c r="R29" s="259">
        <v>7.4</v>
      </c>
      <c r="S29" s="260">
        <v>22.5</v>
      </c>
      <c r="T29" s="260">
        <v>22.1</v>
      </c>
      <c r="U29" s="259">
        <v>6.8</v>
      </c>
    </row>
    <row r="30" spans="1:22" s="141" customFormat="1" ht="16.5" customHeight="1" x14ac:dyDescent="0.25">
      <c r="A30" s="31" t="s">
        <v>227</v>
      </c>
      <c r="B30" s="251">
        <v>41417</v>
      </c>
      <c r="C30" s="35" t="s">
        <v>217</v>
      </c>
      <c r="D30" s="259">
        <v>5.8</v>
      </c>
      <c r="E30" s="259">
        <v>10.199999999999999</v>
      </c>
      <c r="F30" s="167">
        <f t="shared" si="4"/>
        <v>90.33</v>
      </c>
      <c r="G30" s="145">
        <f t="shared" si="5"/>
        <v>80.33</v>
      </c>
      <c r="H30" s="260">
        <v>38</v>
      </c>
      <c r="I30" s="259">
        <v>28</v>
      </c>
      <c r="J30" s="260">
        <v>52</v>
      </c>
      <c r="K30" s="259">
        <v>0.33</v>
      </c>
      <c r="L30" s="260">
        <v>29</v>
      </c>
      <c r="M30" s="317"/>
      <c r="N30" s="260">
        <v>0.85</v>
      </c>
      <c r="O30" s="259">
        <v>0.54</v>
      </c>
      <c r="P30" s="260">
        <v>0.24</v>
      </c>
      <c r="Q30" s="259">
        <v>7.4</v>
      </c>
      <c r="R30" s="259">
        <v>7.4</v>
      </c>
      <c r="S30" s="260">
        <v>22.5</v>
      </c>
      <c r="T30" s="260">
        <v>22.1</v>
      </c>
      <c r="U30" s="259">
        <v>9.1999999999999993</v>
      </c>
    </row>
    <row r="31" spans="1:22" s="141" customFormat="1" ht="16.5" customHeight="1" x14ac:dyDescent="0.25">
      <c r="A31" s="31" t="s">
        <v>227</v>
      </c>
      <c r="B31" s="251">
        <v>41429</v>
      </c>
      <c r="C31" s="35" t="s">
        <v>217</v>
      </c>
      <c r="D31" s="259">
        <v>7.1</v>
      </c>
      <c r="E31" s="259">
        <v>13.8</v>
      </c>
      <c r="F31" s="167">
        <f t="shared" si="4"/>
        <v>82.41</v>
      </c>
      <c r="G31" s="145">
        <f t="shared" si="5"/>
        <v>80.41</v>
      </c>
      <c r="H31" s="260">
        <v>28</v>
      </c>
      <c r="I31" s="259">
        <v>26</v>
      </c>
      <c r="J31" s="260">
        <v>54</v>
      </c>
      <c r="K31" s="259">
        <v>0.41</v>
      </c>
      <c r="L31" s="260">
        <v>29</v>
      </c>
      <c r="M31" s="317"/>
      <c r="N31" s="260">
        <v>1.1000000000000001</v>
      </c>
      <c r="O31" s="259">
        <v>0.68</v>
      </c>
      <c r="P31" s="260">
        <v>0.45</v>
      </c>
      <c r="Q31" s="259">
        <v>7.3</v>
      </c>
      <c r="R31" s="259">
        <v>7.3</v>
      </c>
      <c r="S31" s="260">
        <v>25.2</v>
      </c>
      <c r="T31" s="260">
        <v>23.3</v>
      </c>
      <c r="U31" s="259">
        <v>7.4</v>
      </c>
    </row>
    <row r="32" spans="1:22" s="141" customFormat="1" ht="16.5" customHeight="1" x14ac:dyDescent="0.25">
      <c r="A32" s="31" t="s">
        <v>227</v>
      </c>
      <c r="B32" s="251">
        <v>41444</v>
      </c>
      <c r="C32" s="35" t="s">
        <v>217</v>
      </c>
      <c r="D32" s="259">
        <v>8.6999999999999993</v>
      </c>
      <c r="E32" s="259">
        <v>15.2</v>
      </c>
      <c r="F32" s="167">
        <f t="shared" si="4"/>
        <v>57.13</v>
      </c>
      <c r="G32" s="145">
        <f t="shared" si="5"/>
        <v>53.13</v>
      </c>
      <c r="H32" s="260">
        <v>41</v>
      </c>
      <c r="I32" s="259">
        <v>37</v>
      </c>
      <c r="J32" s="260">
        <v>16</v>
      </c>
      <c r="K32" s="259">
        <v>0.13</v>
      </c>
      <c r="L32" s="260">
        <v>34</v>
      </c>
      <c r="M32" s="317"/>
      <c r="N32" s="260">
        <v>1.5</v>
      </c>
      <c r="O32" s="259">
        <v>1.2</v>
      </c>
      <c r="P32" s="260">
        <v>0.79</v>
      </c>
      <c r="Q32" s="259">
        <v>7.3</v>
      </c>
      <c r="R32" s="259">
        <v>7.3</v>
      </c>
      <c r="S32" s="260">
        <v>25.2</v>
      </c>
      <c r="T32" s="260">
        <v>23.3</v>
      </c>
      <c r="U32" s="259">
        <v>6.7</v>
      </c>
    </row>
    <row r="33" spans="1:21" s="140" customFormat="1" ht="16.5" customHeight="1" thickBot="1" x14ac:dyDescent="0.3">
      <c r="A33" s="135"/>
      <c r="B33" s="135"/>
      <c r="C33" s="136"/>
      <c r="D33" s="137"/>
      <c r="E33" s="137"/>
      <c r="F33" s="138"/>
      <c r="G33" s="137"/>
      <c r="H33" s="137"/>
      <c r="I33" s="139"/>
      <c r="J33" s="306"/>
      <c r="K33" s="306"/>
      <c r="L33" s="137"/>
      <c r="M33" s="137"/>
      <c r="N33" s="137"/>
      <c r="O33" s="137"/>
      <c r="P33" s="137"/>
      <c r="Q33" s="137"/>
      <c r="R33" s="137"/>
      <c r="S33" s="137"/>
      <c r="T33" s="137"/>
      <c r="U33" s="137"/>
    </row>
    <row r="34" spans="1:21" s="141" customFormat="1" ht="15.75" customHeight="1" x14ac:dyDescent="0.25">
      <c r="A34" s="292" t="s">
        <v>170</v>
      </c>
      <c r="B34" s="276"/>
      <c r="C34" s="277"/>
      <c r="D34" s="277"/>
      <c r="E34" s="278"/>
      <c r="F34" s="278"/>
      <c r="G34" s="277"/>
      <c r="H34" s="277"/>
      <c r="I34" s="277"/>
      <c r="J34" s="307"/>
      <c r="K34" s="307"/>
      <c r="L34" s="277"/>
      <c r="M34" s="126"/>
      <c r="N34" s="126"/>
      <c r="O34" s="126"/>
      <c r="P34" s="126"/>
      <c r="Q34" s="126"/>
      <c r="R34" s="188"/>
      <c r="S34" s="91"/>
      <c r="T34" s="91"/>
      <c r="U34" s="133"/>
    </row>
    <row r="35" spans="1:21" s="141" customFormat="1" ht="15.75" customHeight="1" x14ac:dyDescent="0.25">
      <c r="A35" s="287" t="s">
        <v>131</v>
      </c>
      <c r="B35" s="279"/>
      <c r="C35" s="280"/>
      <c r="D35" s="280"/>
      <c r="E35" s="281"/>
      <c r="F35" s="281"/>
      <c r="G35" s="280"/>
      <c r="H35" s="280"/>
      <c r="I35" s="280"/>
      <c r="J35" s="308"/>
      <c r="K35" s="308"/>
      <c r="L35" s="280"/>
      <c r="M35" s="128"/>
      <c r="N35" s="128"/>
      <c r="O35" s="128"/>
      <c r="P35" s="128"/>
      <c r="Q35" s="128"/>
      <c r="R35" s="189"/>
      <c r="S35" s="91"/>
      <c r="T35" s="91"/>
      <c r="U35" s="133"/>
    </row>
    <row r="36" spans="1:21" s="141" customFormat="1" ht="15.75" customHeight="1" x14ac:dyDescent="0.25">
      <c r="A36" s="287" t="s">
        <v>116</v>
      </c>
      <c r="B36" s="279"/>
      <c r="C36" s="280"/>
      <c r="D36" s="280"/>
      <c r="E36" s="281"/>
      <c r="F36" s="281"/>
      <c r="G36" s="280"/>
      <c r="H36" s="280"/>
      <c r="I36" s="280"/>
      <c r="J36" s="308"/>
      <c r="K36" s="308"/>
      <c r="L36" s="280"/>
      <c r="M36" s="128"/>
      <c r="N36" s="128"/>
      <c r="O36" s="128"/>
      <c r="P36" s="128"/>
      <c r="Q36" s="128"/>
      <c r="R36" s="189"/>
      <c r="S36" s="91"/>
      <c r="T36" s="91"/>
      <c r="U36" s="133"/>
    </row>
    <row r="37" spans="1:21" s="141" customFormat="1" ht="15.75" customHeight="1" x14ac:dyDescent="0.25">
      <c r="A37" s="287"/>
      <c r="B37" s="279"/>
      <c r="C37" s="280"/>
      <c r="D37" s="280"/>
      <c r="E37" s="281"/>
      <c r="F37" s="281"/>
      <c r="G37" s="280"/>
      <c r="H37" s="280"/>
      <c r="I37" s="280"/>
      <c r="J37" s="308"/>
      <c r="K37" s="308"/>
      <c r="L37" s="280"/>
      <c r="M37" s="128"/>
      <c r="N37" s="128"/>
      <c r="O37" s="128"/>
      <c r="P37" s="128"/>
      <c r="Q37" s="128"/>
      <c r="R37" s="189"/>
      <c r="S37" s="91"/>
      <c r="T37" s="91"/>
      <c r="U37" s="133"/>
    </row>
    <row r="38" spans="1:21" s="141" customFormat="1" ht="15.75" customHeight="1" x14ac:dyDescent="0.25">
      <c r="A38" s="291" t="s">
        <v>171</v>
      </c>
      <c r="B38" s="204"/>
      <c r="C38" s="205"/>
      <c r="D38" s="205"/>
      <c r="E38" s="187"/>
      <c r="F38" s="187"/>
      <c r="G38" s="205"/>
      <c r="H38" s="205"/>
      <c r="I38" s="205"/>
      <c r="J38" s="308"/>
      <c r="K38" s="308"/>
      <c r="L38" s="280"/>
      <c r="M38" s="128"/>
      <c r="N38" s="128"/>
      <c r="O38" s="128"/>
      <c r="P38" s="128"/>
      <c r="Q38" s="128"/>
      <c r="R38" s="189"/>
      <c r="S38" s="91"/>
      <c r="T38" s="91"/>
      <c r="U38" s="133"/>
    </row>
    <row r="39" spans="1:21" s="141" customFormat="1" ht="15.75" customHeight="1" x14ac:dyDescent="0.25">
      <c r="A39" s="243" t="s">
        <v>114</v>
      </c>
      <c r="B39" s="204"/>
      <c r="C39" s="205"/>
      <c r="D39" s="205"/>
      <c r="E39" s="187"/>
      <c r="F39" s="187"/>
      <c r="G39" s="205"/>
      <c r="H39" s="205"/>
      <c r="I39" s="205"/>
      <c r="J39" s="308"/>
      <c r="K39" s="308"/>
      <c r="L39" s="280"/>
      <c r="M39" s="128"/>
      <c r="N39" s="128"/>
      <c r="O39" s="128"/>
      <c r="P39" s="128"/>
      <c r="Q39" s="128"/>
      <c r="R39" s="189"/>
      <c r="S39" s="91"/>
      <c r="T39" s="91"/>
      <c r="U39" s="133"/>
    </row>
    <row r="40" spans="1:21" s="141" customFormat="1" ht="15.75" customHeight="1" x14ac:dyDescent="0.25">
      <c r="A40" s="243" t="s">
        <v>115</v>
      </c>
      <c r="B40" s="204"/>
      <c r="C40" s="205"/>
      <c r="D40" s="205"/>
      <c r="E40" s="187"/>
      <c r="F40" s="187"/>
      <c r="G40" s="205"/>
      <c r="H40" s="205"/>
      <c r="I40" s="205"/>
      <c r="J40" s="308"/>
      <c r="K40" s="308"/>
      <c r="L40" s="280"/>
      <c r="M40" s="128"/>
      <c r="N40" s="128"/>
      <c r="O40" s="128"/>
      <c r="P40" s="128"/>
      <c r="Q40" s="128"/>
      <c r="R40" s="189"/>
      <c r="S40" s="91"/>
      <c r="T40" s="91"/>
      <c r="U40" s="133"/>
    </row>
    <row r="41" spans="1:21" s="141" customFormat="1" ht="15.75" customHeight="1" x14ac:dyDescent="0.25">
      <c r="A41" s="266" t="s">
        <v>172</v>
      </c>
      <c r="B41" s="208"/>
      <c r="C41" s="208"/>
      <c r="D41" s="208"/>
      <c r="E41" s="208"/>
      <c r="F41" s="208"/>
      <c r="G41" s="208"/>
      <c r="H41" s="208"/>
      <c r="I41" s="205"/>
      <c r="J41" s="308"/>
      <c r="K41" s="308"/>
      <c r="L41" s="280"/>
      <c r="M41" s="128"/>
      <c r="N41" s="128"/>
      <c r="O41" s="128"/>
      <c r="P41" s="128"/>
      <c r="Q41" s="128"/>
      <c r="R41" s="189"/>
      <c r="S41" s="91"/>
      <c r="T41" s="91"/>
      <c r="U41" s="133"/>
    </row>
    <row r="42" spans="1:21" s="141" customFormat="1" ht="15.75" customHeight="1" x14ac:dyDescent="0.25">
      <c r="A42" s="287"/>
      <c r="B42" s="279"/>
      <c r="C42" s="280"/>
      <c r="D42" s="280"/>
      <c r="E42" s="281"/>
      <c r="F42" s="281"/>
      <c r="G42" s="280"/>
      <c r="H42" s="280"/>
      <c r="I42" s="280"/>
      <c r="J42" s="308"/>
      <c r="K42" s="308"/>
      <c r="L42" s="280"/>
      <c r="M42" s="128"/>
      <c r="N42" s="128"/>
      <c r="O42" s="128"/>
      <c r="P42" s="128"/>
      <c r="Q42" s="128"/>
      <c r="R42" s="189"/>
      <c r="S42" s="91"/>
      <c r="T42" s="91"/>
      <c r="U42" s="133"/>
    </row>
    <row r="43" spans="1:21" s="141" customFormat="1" ht="15.75" customHeight="1" x14ac:dyDescent="0.25">
      <c r="A43" s="302" t="s">
        <v>205</v>
      </c>
      <c r="B43" s="279"/>
      <c r="C43" s="280"/>
      <c r="D43" s="280"/>
      <c r="E43" s="281"/>
      <c r="F43" s="281"/>
      <c r="G43" s="280"/>
      <c r="H43" s="280"/>
      <c r="I43" s="280"/>
      <c r="J43" s="308"/>
      <c r="K43" s="308"/>
      <c r="L43" s="280"/>
      <c r="M43" s="128"/>
      <c r="N43" s="128"/>
      <c r="O43" s="128"/>
      <c r="P43" s="128"/>
      <c r="Q43" s="128"/>
      <c r="R43" s="189"/>
      <c r="S43" s="91"/>
      <c r="T43" s="91"/>
      <c r="U43" s="133"/>
    </row>
    <row r="44" spans="1:21" s="141" customFormat="1" ht="15.75" customHeight="1" x14ac:dyDescent="0.25">
      <c r="A44" s="287" t="s">
        <v>200</v>
      </c>
      <c r="B44" s="279"/>
      <c r="C44" s="280"/>
      <c r="D44" s="280"/>
      <c r="E44" s="281"/>
      <c r="F44" s="281"/>
      <c r="G44" s="280"/>
      <c r="H44" s="280"/>
      <c r="I44" s="280"/>
      <c r="J44" s="308"/>
      <c r="K44" s="308"/>
      <c r="L44" s="280"/>
      <c r="M44" s="128"/>
      <c r="N44" s="128"/>
      <c r="O44" s="128"/>
      <c r="P44" s="128"/>
      <c r="Q44" s="128"/>
      <c r="R44" s="189"/>
      <c r="S44" s="91"/>
      <c r="T44" s="91"/>
      <c r="U44" s="133"/>
    </row>
    <row r="45" spans="1:21" s="141" customFormat="1" ht="15.75" customHeight="1" x14ac:dyDescent="0.25">
      <c r="A45" s="287" t="s">
        <v>204</v>
      </c>
      <c r="B45" s="279"/>
      <c r="C45" s="280"/>
      <c r="D45" s="280"/>
      <c r="E45" s="281"/>
      <c r="F45" s="281"/>
      <c r="G45" s="280"/>
      <c r="H45" s="280"/>
      <c r="I45" s="280"/>
      <c r="J45" s="308"/>
      <c r="K45" s="308"/>
      <c r="L45" s="280"/>
      <c r="M45" s="128"/>
      <c r="N45" s="128"/>
      <c r="O45" s="128"/>
      <c r="P45" s="128"/>
      <c r="Q45" s="128"/>
      <c r="R45" s="189"/>
      <c r="S45" s="91"/>
      <c r="T45" s="91"/>
      <c r="U45" s="133"/>
    </row>
    <row r="46" spans="1:21" s="141" customFormat="1" ht="15.75" customHeight="1" x14ac:dyDescent="0.25">
      <c r="A46" s="287" t="s">
        <v>201</v>
      </c>
      <c r="B46" s="279"/>
      <c r="C46" s="280"/>
      <c r="D46" s="280"/>
      <c r="E46" s="281"/>
      <c r="F46" s="281"/>
      <c r="G46" s="280"/>
      <c r="H46" s="280"/>
      <c r="I46" s="280"/>
      <c r="J46" s="308"/>
      <c r="K46" s="308"/>
      <c r="L46" s="280"/>
      <c r="M46" s="128"/>
      <c r="N46" s="128"/>
      <c r="O46" s="128"/>
      <c r="P46" s="128"/>
      <c r="Q46" s="128"/>
      <c r="R46" s="189"/>
      <c r="S46" s="91"/>
      <c r="T46" s="91"/>
      <c r="U46" s="133"/>
    </row>
    <row r="47" spans="1:21" s="141" customFormat="1" ht="15.75" customHeight="1" x14ac:dyDescent="0.25">
      <c r="A47" s="287" t="s">
        <v>202</v>
      </c>
      <c r="B47" s="279"/>
      <c r="C47" s="280"/>
      <c r="D47" s="280"/>
      <c r="E47" s="281"/>
      <c r="F47" s="281"/>
      <c r="G47" s="280"/>
      <c r="H47" s="280"/>
      <c r="I47" s="280"/>
      <c r="J47" s="308"/>
      <c r="K47" s="308"/>
      <c r="L47" s="280"/>
      <c r="M47" s="128"/>
      <c r="N47" s="128"/>
      <c r="O47" s="128"/>
      <c r="P47" s="128"/>
      <c r="Q47" s="128"/>
      <c r="R47" s="189"/>
      <c r="S47" s="91"/>
      <c r="T47" s="91"/>
      <c r="U47" s="133"/>
    </row>
    <row r="48" spans="1:21" s="141" customFormat="1" ht="15.75" customHeight="1" x14ac:dyDescent="0.25">
      <c r="A48" s="287" t="s">
        <v>203</v>
      </c>
      <c r="B48" s="279"/>
      <c r="C48" s="280"/>
      <c r="D48" s="280"/>
      <c r="E48" s="281"/>
      <c r="F48" s="281"/>
      <c r="G48" s="280"/>
      <c r="H48" s="280"/>
      <c r="I48" s="280"/>
      <c r="J48" s="308"/>
      <c r="K48" s="308"/>
      <c r="L48" s="280"/>
      <c r="M48" s="128"/>
      <c r="N48" s="128"/>
      <c r="O48" s="128"/>
      <c r="P48" s="128"/>
      <c r="Q48" s="128"/>
      <c r="R48" s="189"/>
      <c r="S48" s="91"/>
      <c r="T48" s="91"/>
      <c r="U48" s="133"/>
    </row>
    <row r="49" spans="1:21" s="141" customFormat="1" ht="15.75" customHeight="1" x14ac:dyDescent="0.25">
      <c r="A49" s="287" t="s">
        <v>208</v>
      </c>
      <c r="B49" s="279"/>
      <c r="C49" s="280"/>
      <c r="D49" s="280"/>
      <c r="E49" s="281"/>
      <c r="F49" s="281"/>
      <c r="G49" s="280"/>
      <c r="H49" s="280"/>
      <c r="I49" s="280"/>
      <c r="J49" s="308"/>
      <c r="K49" s="308"/>
      <c r="L49" s="280"/>
      <c r="M49" s="128"/>
      <c r="N49" s="128"/>
      <c r="O49" s="128"/>
      <c r="P49" s="128"/>
      <c r="Q49" s="128"/>
      <c r="R49" s="189"/>
      <c r="S49" s="91"/>
      <c r="T49" s="91"/>
      <c r="U49" s="133"/>
    </row>
    <row r="50" spans="1:21" s="141" customFormat="1" ht="15.75" customHeight="1" x14ac:dyDescent="0.25">
      <c r="A50" s="287" t="s">
        <v>206</v>
      </c>
      <c r="B50" s="279"/>
      <c r="C50" s="280"/>
      <c r="D50" s="280"/>
      <c r="E50" s="281"/>
      <c r="F50" s="281"/>
      <c r="G50" s="280"/>
      <c r="H50" s="280"/>
      <c r="I50" s="280"/>
      <c r="J50" s="308"/>
      <c r="K50" s="308"/>
      <c r="L50" s="280"/>
      <c r="M50" s="128"/>
      <c r="N50" s="128"/>
      <c r="O50" s="128"/>
      <c r="P50" s="128"/>
      <c r="Q50" s="128"/>
      <c r="R50" s="189"/>
      <c r="S50" s="91"/>
      <c r="T50" s="91"/>
      <c r="U50" s="133"/>
    </row>
    <row r="51" spans="1:21" s="141" customFormat="1" ht="15.75" customHeight="1" x14ac:dyDescent="0.25">
      <c r="A51" s="287" t="s">
        <v>207</v>
      </c>
      <c r="B51" s="279"/>
      <c r="C51" s="280"/>
      <c r="D51" s="280"/>
      <c r="E51" s="281"/>
      <c r="F51" s="281"/>
      <c r="G51" s="280"/>
      <c r="H51" s="280"/>
      <c r="I51" s="280"/>
      <c r="J51" s="308"/>
      <c r="K51" s="308"/>
      <c r="L51" s="280"/>
      <c r="M51" s="128"/>
      <c r="N51" s="128"/>
      <c r="O51" s="128"/>
      <c r="P51" s="128"/>
      <c r="Q51" s="128"/>
      <c r="R51" s="189"/>
      <c r="S51" s="91"/>
      <c r="T51" s="91"/>
      <c r="U51" s="133"/>
    </row>
    <row r="52" spans="1:21" s="141" customFormat="1" ht="15.75" customHeight="1" x14ac:dyDescent="0.25">
      <c r="A52" s="243" t="s">
        <v>211</v>
      </c>
      <c r="B52" s="279"/>
      <c r="C52" s="280"/>
      <c r="D52" s="280"/>
      <c r="E52" s="281"/>
      <c r="F52" s="281"/>
      <c r="G52" s="280"/>
      <c r="H52" s="280"/>
      <c r="I52" s="280"/>
      <c r="J52" s="308"/>
      <c r="K52" s="308"/>
      <c r="L52" s="280"/>
      <c r="M52" s="128"/>
      <c r="N52" s="128"/>
      <c r="O52" s="128"/>
      <c r="P52" s="128"/>
      <c r="Q52" s="128"/>
      <c r="R52" s="189"/>
      <c r="S52" s="91"/>
      <c r="T52" s="91"/>
      <c r="U52" s="133"/>
    </row>
    <row r="53" spans="1:21" s="141" customFormat="1" ht="15.75" customHeight="1" x14ac:dyDescent="0.25">
      <c r="A53" s="243" t="s">
        <v>210</v>
      </c>
      <c r="B53" s="279"/>
      <c r="C53" s="280"/>
      <c r="D53" s="280"/>
      <c r="E53" s="281"/>
      <c r="F53" s="281"/>
      <c r="G53" s="280"/>
      <c r="H53" s="280"/>
      <c r="I53" s="280"/>
      <c r="J53" s="308"/>
      <c r="K53" s="308"/>
      <c r="L53" s="280"/>
      <c r="M53" s="128"/>
      <c r="N53" s="128"/>
      <c r="O53" s="128"/>
      <c r="P53" s="128"/>
      <c r="Q53" s="128"/>
      <c r="R53" s="189"/>
      <c r="S53" s="91"/>
      <c r="T53" s="91"/>
      <c r="U53" s="133"/>
    </row>
    <row r="54" spans="1:21" s="141" customFormat="1" ht="15.75" customHeight="1" x14ac:dyDescent="0.25">
      <c r="A54" s="303"/>
      <c r="B54" s="279"/>
      <c r="C54" s="280"/>
      <c r="D54" s="280"/>
      <c r="E54" s="281"/>
      <c r="F54" s="281"/>
      <c r="G54" s="280"/>
      <c r="H54" s="280"/>
      <c r="I54" s="280"/>
      <c r="J54" s="308"/>
      <c r="K54" s="308"/>
      <c r="L54" s="280"/>
      <c r="M54" s="128"/>
      <c r="N54" s="128"/>
      <c r="O54" s="128"/>
      <c r="P54" s="128"/>
      <c r="Q54" s="128"/>
      <c r="R54" s="189"/>
      <c r="S54" s="91"/>
      <c r="T54" s="91"/>
      <c r="U54" s="133"/>
    </row>
    <row r="55" spans="1:21" s="141" customFormat="1" ht="15.75" customHeight="1" x14ac:dyDescent="0.25">
      <c r="A55" s="282" t="s">
        <v>109</v>
      </c>
      <c r="B55" s="269"/>
      <c r="C55" s="270"/>
      <c r="D55" s="270"/>
      <c r="E55" s="271"/>
      <c r="F55" s="271"/>
      <c r="G55" s="270"/>
      <c r="H55" s="270"/>
      <c r="I55" s="270"/>
      <c r="J55" s="309"/>
      <c r="K55" s="309"/>
      <c r="L55" s="270"/>
      <c r="M55" s="270"/>
      <c r="N55" s="270"/>
      <c r="O55" s="270"/>
      <c r="P55" s="270"/>
      <c r="Q55" s="270"/>
      <c r="R55" s="274"/>
      <c r="S55" s="272"/>
      <c r="T55" s="272"/>
      <c r="U55" s="273"/>
    </row>
    <row r="56" spans="1:21" s="141" customFormat="1" ht="15.75" customHeight="1" x14ac:dyDescent="0.25">
      <c r="A56" s="268" t="s">
        <v>166</v>
      </c>
      <c r="B56" s="269"/>
      <c r="C56" s="270"/>
      <c r="D56" s="270"/>
      <c r="E56" s="271"/>
      <c r="F56" s="271"/>
      <c r="G56" s="270"/>
      <c r="H56" s="270"/>
      <c r="I56" s="270"/>
      <c r="J56" s="309"/>
      <c r="K56" s="309"/>
      <c r="L56" s="270"/>
      <c r="M56" s="270"/>
      <c r="N56" s="270"/>
      <c r="O56" s="270"/>
      <c r="P56" s="270"/>
      <c r="Q56" s="270"/>
      <c r="R56" s="274"/>
      <c r="S56" s="272"/>
      <c r="T56" s="272"/>
      <c r="U56" s="273"/>
    </row>
    <row r="57" spans="1:21" s="141" customFormat="1" ht="15.75" customHeight="1" x14ac:dyDescent="0.25">
      <c r="A57" s="268" t="s">
        <v>178</v>
      </c>
      <c r="B57" s="269"/>
      <c r="C57" s="270"/>
      <c r="D57" s="270"/>
      <c r="E57" s="271"/>
      <c r="F57" s="271"/>
      <c r="G57" s="270"/>
      <c r="H57" s="270"/>
      <c r="I57" s="270"/>
      <c r="J57" s="310"/>
      <c r="K57" s="309"/>
      <c r="L57" s="270"/>
      <c r="M57" s="270"/>
      <c r="N57" s="270"/>
      <c r="O57" s="270"/>
      <c r="P57" s="270"/>
      <c r="Q57" s="270"/>
      <c r="R57" s="274"/>
      <c r="S57" s="272"/>
      <c r="T57" s="272"/>
      <c r="U57" s="273"/>
    </row>
    <row r="58" spans="1:21" s="141" customFormat="1" ht="15.75" customHeight="1" x14ac:dyDescent="0.25">
      <c r="A58" s="268" t="s">
        <v>167</v>
      </c>
      <c r="B58" s="269"/>
      <c r="C58" s="270"/>
      <c r="D58" s="270"/>
      <c r="E58" s="271"/>
      <c r="F58" s="271"/>
      <c r="G58" s="270"/>
      <c r="H58" s="270"/>
      <c r="I58" s="270"/>
      <c r="J58" s="309"/>
      <c r="K58" s="309"/>
      <c r="L58" s="270"/>
      <c r="M58" s="270"/>
      <c r="N58" s="270"/>
      <c r="O58" s="270"/>
      <c r="P58" s="270"/>
      <c r="Q58" s="270"/>
      <c r="R58" s="274"/>
      <c r="S58" s="272"/>
      <c r="T58" s="272"/>
      <c r="U58" s="273"/>
    </row>
    <row r="59" spans="1:21" s="141" customFormat="1" ht="15.75" customHeight="1" x14ac:dyDescent="0.25">
      <c r="A59" s="268" t="s">
        <v>168</v>
      </c>
      <c r="B59" s="269"/>
      <c r="C59" s="270"/>
      <c r="D59" s="270"/>
      <c r="E59" s="271"/>
      <c r="F59" s="271"/>
      <c r="G59" s="270"/>
      <c r="H59" s="270"/>
      <c r="I59" s="270"/>
      <c r="J59" s="309"/>
      <c r="K59" s="309"/>
      <c r="L59" s="270"/>
      <c r="M59" s="270"/>
      <c r="N59" s="270"/>
      <c r="O59" s="270"/>
      <c r="P59" s="270"/>
      <c r="Q59" s="270"/>
      <c r="R59" s="274"/>
      <c r="S59" s="272"/>
      <c r="T59" s="272"/>
      <c r="U59" s="273"/>
    </row>
    <row r="60" spans="1:21" s="141" customFormat="1" ht="15.75" customHeight="1" x14ac:dyDescent="0.25">
      <c r="A60" s="244"/>
      <c r="B60" s="127"/>
      <c r="C60" s="128"/>
      <c r="D60" s="128"/>
      <c r="E60" s="90"/>
      <c r="F60" s="90"/>
      <c r="G60" s="128"/>
      <c r="H60" s="128"/>
      <c r="I60" s="128"/>
      <c r="J60" s="311"/>
      <c r="K60" s="311"/>
      <c r="L60" s="128"/>
      <c r="M60" s="128"/>
      <c r="N60" s="128"/>
      <c r="O60" s="128"/>
      <c r="P60" s="128"/>
      <c r="Q60" s="128"/>
      <c r="R60" s="189"/>
      <c r="S60" s="91"/>
      <c r="T60" s="91"/>
      <c r="U60" s="133"/>
    </row>
    <row r="61" spans="1:21" s="141" customFormat="1" ht="15.75" customHeight="1" x14ac:dyDescent="0.25">
      <c r="A61" s="282" t="s">
        <v>169</v>
      </c>
      <c r="B61" s="127"/>
      <c r="C61" s="128"/>
      <c r="D61" s="128"/>
      <c r="E61" s="90"/>
      <c r="F61" s="90"/>
      <c r="G61" s="128"/>
      <c r="H61" s="128"/>
      <c r="I61" s="128"/>
      <c r="J61" s="311"/>
      <c r="K61" s="311"/>
      <c r="L61" s="128"/>
      <c r="M61" s="128"/>
      <c r="N61" s="128"/>
      <c r="O61" s="128"/>
      <c r="P61" s="128"/>
      <c r="Q61" s="128"/>
      <c r="R61" s="189"/>
      <c r="S61" s="91"/>
      <c r="T61" s="91"/>
      <c r="U61" s="133"/>
    </row>
    <row r="62" spans="1:21" s="24" customFormat="1" x14ac:dyDescent="0.25">
      <c r="A62" s="297" t="s">
        <v>164</v>
      </c>
      <c r="B62" s="208"/>
      <c r="C62" s="208"/>
      <c r="D62" s="208"/>
      <c r="E62" s="208"/>
      <c r="F62" s="208"/>
      <c r="G62" s="208"/>
      <c r="H62" s="208"/>
      <c r="I62" s="208"/>
      <c r="J62" s="312"/>
      <c r="K62" s="312"/>
      <c r="L62" s="208"/>
      <c r="M62" s="208"/>
      <c r="N62" s="208"/>
      <c r="O62" s="208"/>
      <c r="P62" s="208"/>
      <c r="Q62" s="208"/>
      <c r="R62" s="288"/>
      <c r="S62" s="286"/>
      <c r="T62" s="286"/>
      <c r="U62" s="206"/>
    </row>
    <row r="63" spans="1:21" s="65" customFormat="1" x14ac:dyDescent="0.25">
      <c r="A63" s="289" t="s">
        <v>186</v>
      </c>
      <c r="B63" s="285"/>
      <c r="C63" s="285"/>
      <c r="D63" s="285"/>
      <c r="E63" s="285"/>
      <c r="F63" s="285"/>
      <c r="G63" s="285"/>
      <c r="H63" s="285"/>
      <c r="I63" s="285"/>
      <c r="J63" s="313"/>
      <c r="K63" s="313"/>
      <c r="L63" s="285"/>
      <c r="M63" s="285"/>
      <c r="N63" s="285"/>
      <c r="O63" s="285"/>
      <c r="P63" s="285"/>
      <c r="Q63" s="285"/>
      <c r="R63" s="209"/>
      <c r="S63" s="206"/>
      <c r="T63" s="206"/>
      <c r="U63" s="206"/>
    </row>
    <row r="64" spans="1:21" s="24" customFormat="1" x14ac:dyDescent="0.25">
      <c r="A64" s="267" t="s">
        <v>189</v>
      </c>
      <c r="B64" s="208"/>
      <c r="C64" s="208"/>
      <c r="D64" s="208"/>
      <c r="E64" s="208"/>
      <c r="F64" s="208"/>
      <c r="G64" s="208"/>
      <c r="H64" s="208"/>
      <c r="I64" s="208"/>
      <c r="J64" s="312"/>
      <c r="K64" s="312"/>
      <c r="L64" s="208"/>
      <c r="M64" s="208"/>
      <c r="N64" s="208"/>
      <c r="O64" s="208"/>
      <c r="P64" s="208"/>
      <c r="Q64" s="208"/>
      <c r="R64" s="288"/>
      <c r="S64" s="286"/>
      <c r="T64" s="286"/>
      <c r="U64" s="206"/>
    </row>
    <row r="65" spans="1:22" s="130" customFormat="1" x14ac:dyDescent="0.25">
      <c r="A65" s="246"/>
      <c r="B65" s="51"/>
      <c r="C65" s="51"/>
      <c r="D65" s="51"/>
      <c r="E65" s="51"/>
      <c r="F65" s="51"/>
      <c r="G65" s="51"/>
      <c r="H65" s="51"/>
      <c r="I65" s="51"/>
      <c r="J65" s="314"/>
      <c r="K65" s="314"/>
      <c r="L65" s="51"/>
      <c r="M65" s="51"/>
      <c r="N65" s="51"/>
      <c r="O65" s="51"/>
      <c r="P65" s="51"/>
      <c r="Q65" s="51"/>
      <c r="R65" s="72"/>
      <c r="S65" s="133"/>
      <c r="T65" s="133"/>
      <c r="U65" s="133"/>
    </row>
    <row r="66" spans="1:22" s="130" customFormat="1" ht="15.75" x14ac:dyDescent="0.25">
      <c r="A66" s="282" t="s">
        <v>158</v>
      </c>
      <c r="B66" s="265"/>
      <c r="C66" s="265"/>
      <c r="D66" s="265"/>
      <c r="E66" s="265"/>
      <c r="F66" s="265"/>
      <c r="G66" s="265"/>
      <c r="H66" s="265"/>
      <c r="I66" s="51"/>
      <c r="J66" s="314"/>
      <c r="K66" s="314"/>
      <c r="L66" s="51"/>
      <c r="M66" s="51"/>
      <c r="N66" s="51"/>
      <c r="O66" s="51"/>
      <c r="P66" s="51"/>
      <c r="Q66" s="51"/>
      <c r="R66" s="72"/>
      <c r="S66" s="133"/>
      <c r="T66" s="133"/>
      <c r="U66" s="133"/>
    </row>
    <row r="67" spans="1:22" s="130" customFormat="1" x14ac:dyDescent="0.25">
      <c r="A67" s="246" t="s">
        <v>156</v>
      </c>
      <c r="B67" s="51"/>
      <c r="C67" s="51"/>
      <c r="D67" s="51"/>
      <c r="E67" s="51"/>
      <c r="F67" s="51"/>
      <c r="G67" s="51"/>
      <c r="H67" s="51"/>
      <c r="I67" s="51"/>
      <c r="J67" s="314"/>
      <c r="K67" s="314"/>
      <c r="L67" s="51"/>
      <c r="M67" s="51"/>
      <c r="N67" s="51"/>
      <c r="O67" s="51"/>
      <c r="P67" s="51"/>
      <c r="Q67" s="51"/>
      <c r="R67" s="72"/>
      <c r="S67" s="133"/>
      <c r="T67" s="133"/>
      <c r="U67" s="133"/>
    </row>
    <row r="68" spans="1:22" s="130" customFormat="1" x14ac:dyDescent="0.25">
      <c r="A68" s="246" t="s">
        <v>175</v>
      </c>
      <c r="B68" s="51"/>
      <c r="C68" s="51"/>
      <c r="D68" s="51"/>
      <c r="E68" s="51"/>
      <c r="F68" s="51"/>
      <c r="G68" s="51"/>
      <c r="H68" s="51"/>
      <c r="I68" s="51"/>
      <c r="J68" s="314"/>
      <c r="K68" s="314"/>
      <c r="L68" s="51"/>
      <c r="M68" s="51"/>
      <c r="N68" s="51"/>
      <c r="O68" s="51"/>
      <c r="P68" s="51"/>
      <c r="Q68" s="51"/>
      <c r="R68" s="72"/>
      <c r="S68" s="133"/>
      <c r="T68" s="133"/>
      <c r="U68" s="133"/>
    </row>
    <row r="69" spans="1:22" s="130" customFormat="1" x14ac:dyDescent="0.25">
      <c r="A69" s="246" t="s">
        <v>176</v>
      </c>
      <c r="B69" s="51"/>
      <c r="C69" s="51"/>
      <c r="D69" s="51"/>
      <c r="E69" s="51"/>
      <c r="F69" s="51"/>
      <c r="G69" s="51"/>
      <c r="H69" s="51"/>
      <c r="I69" s="51"/>
      <c r="J69" s="314"/>
      <c r="K69" s="314"/>
      <c r="L69" s="51"/>
      <c r="M69" s="51"/>
      <c r="N69" s="51"/>
      <c r="O69" s="51"/>
      <c r="P69" s="51"/>
      <c r="Q69" s="51"/>
      <c r="R69" s="72"/>
      <c r="S69" s="133"/>
      <c r="T69" s="133"/>
      <c r="U69" s="133"/>
    </row>
    <row r="70" spans="1:22" s="130" customFormat="1" x14ac:dyDescent="0.25">
      <c r="A70" s="246"/>
      <c r="B70" s="51"/>
      <c r="C70" s="51"/>
      <c r="D70" s="51"/>
      <c r="E70" s="51"/>
      <c r="F70" s="51"/>
      <c r="G70" s="51"/>
      <c r="H70" s="51"/>
      <c r="I70" s="51"/>
      <c r="J70" s="314"/>
      <c r="K70" s="314"/>
      <c r="L70" s="51"/>
      <c r="M70" s="51"/>
      <c r="N70" s="51"/>
      <c r="O70" s="51"/>
      <c r="P70" s="51"/>
      <c r="Q70" s="51"/>
      <c r="R70" s="72"/>
      <c r="S70" s="133"/>
      <c r="T70" s="133"/>
      <c r="U70" s="133"/>
    </row>
    <row r="71" spans="1:22" s="19" customFormat="1" ht="12.75" customHeight="1" x14ac:dyDescent="0.25">
      <c r="A71" s="298" t="s">
        <v>40</v>
      </c>
      <c r="B71" s="194"/>
      <c r="C71" s="191"/>
      <c r="D71" s="76"/>
      <c r="E71" s="76"/>
      <c r="F71" s="76"/>
      <c r="G71" s="76"/>
      <c r="H71" s="76"/>
      <c r="I71" s="195"/>
      <c r="J71" s="315"/>
      <c r="K71" s="315"/>
      <c r="L71" s="76"/>
      <c r="M71" s="76"/>
      <c r="N71" s="76"/>
      <c r="O71" s="76"/>
      <c r="P71" s="76"/>
      <c r="Q71" s="76"/>
      <c r="R71" s="196"/>
      <c r="S71" s="21"/>
      <c r="T71" s="21"/>
      <c r="U71" s="21"/>
      <c r="V71" s="18"/>
    </row>
    <row r="72" spans="1:22" s="19" customFormat="1" ht="12.75" customHeight="1" x14ac:dyDescent="0.25">
      <c r="A72" s="77" t="s">
        <v>41</v>
      </c>
      <c r="B72" s="194"/>
      <c r="C72" s="191"/>
      <c r="D72" s="76"/>
      <c r="E72" s="76"/>
      <c r="F72" s="76"/>
      <c r="G72" s="76"/>
      <c r="H72" s="76"/>
      <c r="I72" s="195"/>
      <c r="J72" s="315"/>
      <c r="K72" s="315"/>
      <c r="L72" s="76"/>
      <c r="M72" s="76"/>
      <c r="N72" s="76"/>
      <c r="O72" s="76"/>
      <c r="P72" s="76"/>
      <c r="Q72" s="76"/>
      <c r="R72" s="196"/>
      <c r="S72" s="21"/>
      <c r="T72" s="21"/>
      <c r="U72" s="21"/>
      <c r="V72" s="18"/>
    </row>
    <row r="73" spans="1:22" s="19" customFormat="1" ht="12.75" customHeight="1" x14ac:dyDescent="0.25">
      <c r="A73" s="77" t="s">
        <v>101</v>
      </c>
      <c r="B73" s="194"/>
      <c r="C73" s="191"/>
      <c r="D73" s="76"/>
      <c r="E73" s="76"/>
      <c r="F73" s="76"/>
      <c r="G73" s="76"/>
      <c r="H73" s="76"/>
      <c r="I73" s="195"/>
      <c r="J73" s="315"/>
      <c r="K73" s="315"/>
      <c r="L73" s="76"/>
      <c r="M73" s="76"/>
      <c r="N73" s="76"/>
      <c r="O73" s="76"/>
      <c r="P73" s="76"/>
      <c r="Q73" s="76"/>
      <c r="R73" s="196"/>
      <c r="S73" s="21"/>
      <c r="T73" s="21"/>
      <c r="U73" s="21"/>
      <c r="V73" s="18"/>
    </row>
    <row r="74" spans="1:22" s="19" customFormat="1" ht="12.75" customHeight="1" x14ac:dyDescent="0.25">
      <c r="A74" s="77" t="s">
        <v>67</v>
      </c>
      <c r="B74" s="194"/>
      <c r="C74" s="191"/>
      <c r="D74" s="76"/>
      <c r="E74" s="76"/>
      <c r="F74" s="76"/>
      <c r="G74" s="76"/>
      <c r="H74" s="76"/>
      <c r="I74" s="195"/>
      <c r="J74" s="315"/>
      <c r="K74" s="315"/>
      <c r="L74" s="76"/>
      <c r="M74" s="76"/>
      <c r="N74" s="76"/>
      <c r="O74" s="76"/>
      <c r="P74" s="76"/>
      <c r="Q74" s="76"/>
      <c r="R74" s="196"/>
      <c r="S74" s="21"/>
      <c r="T74" s="21"/>
      <c r="U74" s="21"/>
      <c r="V74" s="18"/>
    </row>
    <row r="75" spans="1:22" ht="15.75" thickBot="1" x14ac:dyDescent="0.3">
      <c r="A75" s="78" t="s">
        <v>43</v>
      </c>
      <c r="B75" s="74"/>
      <c r="C75" s="192"/>
      <c r="D75" s="74"/>
      <c r="E75" s="74"/>
      <c r="F75" s="74"/>
      <c r="G75" s="74"/>
      <c r="H75" s="74"/>
      <c r="I75" s="193"/>
      <c r="J75" s="316"/>
      <c r="K75" s="316"/>
      <c r="L75" s="74"/>
      <c r="M75" s="74"/>
      <c r="N75" s="74"/>
      <c r="O75" s="74"/>
      <c r="P75" s="74"/>
      <c r="Q75" s="74"/>
      <c r="R75" s="75"/>
      <c r="S75" s="133"/>
      <c r="T75" s="26"/>
      <c r="U75" s="26"/>
    </row>
  </sheetData>
  <mergeCells count="3">
    <mergeCell ref="S5:T5"/>
    <mergeCell ref="D5:E5"/>
    <mergeCell ref="Q5:R5"/>
  </mergeCells>
  <conditionalFormatting sqref="D7:D33">
    <cfRule type="expression" dxfId="46" priority="813">
      <formula>ISTEXT($D7)</formula>
    </cfRule>
    <cfRule type="expression" dxfId="45" priority="814">
      <formula>NOT(ISBLANK($D7))</formula>
    </cfRule>
  </conditionalFormatting>
  <conditionalFormatting sqref="E7:E33">
    <cfRule type="expression" dxfId="44" priority="811">
      <formula>ISTEXT($E7)</formula>
    </cfRule>
    <cfRule type="expression" dxfId="43" priority="812">
      <formula>NOT(ISBLANK($E7))</formula>
    </cfRule>
  </conditionalFormatting>
  <conditionalFormatting sqref="G33">
    <cfRule type="expression" dxfId="42" priority="809">
      <formula>ISTEXT($G33)</formula>
    </cfRule>
    <cfRule type="expression" dxfId="41" priority="810">
      <formula>NOT(ISBLANK($G33))</formula>
    </cfRule>
  </conditionalFormatting>
  <conditionalFormatting sqref="I7:I33">
    <cfRule type="expression" dxfId="40" priority="807">
      <formula>ISTEXT($I7)</formula>
    </cfRule>
    <cfRule type="expression" dxfId="39" priority="808">
      <formula>NOT(ISBLANK($I7))</formula>
    </cfRule>
  </conditionalFormatting>
  <conditionalFormatting sqref="H7:H33">
    <cfRule type="expression" dxfId="38" priority="805">
      <formula>ISTEXT($H7)</formula>
    </cfRule>
    <cfRule type="expression" dxfId="37" priority="806">
      <formula>NOT(ISBLANK($H7))</formula>
    </cfRule>
  </conditionalFormatting>
  <conditionalFormatting sqref="J7:J33">
    <cfRule type="expression" dxfId="36" priority="803">
      <formula>ISTEXT($J7)</formula>
    </cfRule>
    <cfRule type="expression" dxfId="35" priority="804">
      <formula>NOT(ISBLANK($J7))</formula>
    </cfRule>
  </conditionalFormatting>
  <conditionalFormatting sqref="K7:K33">
    <cfRule type="expression" dxfId="34" priority="801">
      <formula>ISTEXT($K7)</formula>
    </cfRule>
    <cfRule type="expression" dxfId="33" priority="802">
      <formula>NOT(ISBLANK($K7))</formula>
    </cfRule>
  </conditionalFormatting>
  <conditionalFormatting sqref="L7:L33">
    <cfRule type="expression" dxfId="32" priority="799">
      <formula>ISTEXT($L7)</formula>
    </cfRule>
    <cfRule type="expression" dxfId="31" priority="800">
      <formula>NOT(ISBLANK($L7))</formula>
    </cfRule>
  </conditionalFormatting>
  <conditionalFormatting sqref="M7:M33">
    <cfRule type="expression" dxfId="30" priority="797">
      <formula>ISTEXT($M7)</formula>
    </cfRule>
    <cfRule type="expression" dxfId="29" priority="798">
      <formula>NOT(ISBLANK($M7))</formula>
    </cfRule>
  </conditionalFormatting>
  <conditionalFormatting sqref="N7:N33">
    <cfRule type="expression" dxfId="28" priority="795">
      <formula>ISTEXT($N7)</formula>
    </cfRule>
    <cfRule type="expression" dxfId="27" priority="796">
      <formula>NOT(ISBLANK($N7))</formula>
    </cfRule>
  </conditionalFormatting>
  <conditionalFormatting sqref="O7:O33">
    <cfRule type="expression" dxfId="26" priority="793">
      <formula>ISTEXT($O7)</formula>
    </cfRule>
    <cfRule type="expression" dxfId="25" priority="794">
      <formula>NOT(ISBLANK($O7))</formula>
    </cfRule>
  </conditionalFormatting>
  <conditionalFormatting sqref="P7:P33">
    <cfRule type="expression" dxfId="24" priority="791">
      <formula>ISTEXT($P7)</formula>
    </cfRule>
    <cfRule type="expression" dxfId="23" priority="792">
      <formula>NOT(ISBLANK($P7))</formula>
    </cfRule>
  </conditionalFormatting>
  <conditionalFormatting sqref="Q7:Q33">
    <cfRule type="expression" dxfId="22" priority="789">
      <formula>ISTEXT($Q7)</formula>
    </cfRule>
    <cfRule type="expression" dxfId="21" priority="790">
      <formula>NOT(ISBLANK($Q7))</formula>
    </cfRule>
  </conditionalFormatting>
  <conditionalFormatting sqref="R7:R33">
    <cfRule type="expression" dxfId="20" priority="787">
      <formula>ISTEXT($R7)</formula>
    </cfRule>
    <cfRule type="expression" dxfId="19" priority="788">
      <formula>NOT(ISBLANK($R7))</formula>
    </cfRule>
  </conditionalFormatting>
  <conditionalFormatting sqref="S7:S33">
    <cfRule type="expression" dxfId="18" priority="783">
      <formula>ISTEXT($S7)</formula>
    </cfRule>
    <cfRule type="expression" dxfId="17" priority="784">
      <formula>NOT(ISBLANK($S7))</formula>
    </cfRule>
  </conditionalFormatting>
  <conditionalFormatting sqref="T7:T33">
    <cfRule type="expression" dxfId="16" priority="781">
      <formula>ISTEXT($T7)</formula>
    </cfRule>
    <cfRule type="expression" dxfId="15" priority="782">
      <formula>NOT(ISBLANK($T7))</formula>
    </cfRule>
  </conditionalFormatting>
  <conditionalFormatting sqref="F7:F33">
    <cfRule type="expression" dxfId="14" priority="776">
      <formula>OR(ISBLANK($H7),AND(ISBLANK($J7),ISBLANK($K7)))</formula>
    </cfRule>
  </conditionalFormatting>
  <conditionalFormatting sqref="D7:E32 H7:T32">
    <cfRule type="expression" dxfId="13" priority="413">
      <formula>NOT(ISBLANK($B7))</formula>
    </cfRule>
  </conditionalFormatting>
  <conditionalFormatting sqref="C7:C32">
    <cfRule type="containsText" dxfId="12" priority="378" operator="containsText" text="Y">
      <formula>NOT(ISERROR(SEARCH("Y",C7)))</formula>
    </cfRule>
  </conditionalFormatting>
  <conditionalFormatting sqref="G7:G32">
    <cfRule type="expression" dxfId="11" priority="101">
      <formula>OR(ISBLANK($I7),AND(ISBLANK($J7),ISBLANK($K7)))</formula>
    </cfRule>
  </conditionalFormatting>
  <conditionalFormatting sqref="U7:U32">
    <cfRule type="expression" dxfId="10" priority="822">
      <formula>ISTEXT($U7)</formula>
    </cfRule>
    <cfRule type="expression" dxfId="9" priority="823">
      <formula>NOT(ISBLANK($U7))</formula>
    </cfRule>
    <cfRule type="expression" dxfId="8" priority="824">
      <formula>NOT(ISBLANK($B7))</formula>
    </cfRule>
  </conditionalFormatting>
  <conditionalFormatting sqref="S7:T26">
    <cfRule type="expression" dxfId="7" priority="825">
      <formula>ISTEXT(#REF!)</formula>
    </cfRule>
    <cfRule type="expression" dxfId="6" priority="826">
      <formula>NOT(ISBLANK(#REF!))</formula>
    </cfRule>
  </conditionalFormatting>
  <pageMargins left="0.25" right="0.25" top="0.75" bottom="0.75" header="0.3" footer="0.3"/>
  <pageSetup scale="52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55"/>
  <sheetViews>
    <sheetView topLeftCell="A13" zoomScaleNormal="100" workbookViewId="0">
      <selection activeCell="S28" sqref="S28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118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8.5703125" style="9" customWidth="1"/>
    <col min="18" max="16384" width="9.140625" style="9"/>
  </cols>
  <sheetData>
    <row r="1" spans="1:17" ht="19.5" customHeight="1" thickBot="1" x14ac:dyDescent="0.3">
      <c r="A1" s="178" t="s">
        <v>15</v>
      </c>
      <c r="B1" s="178"/>
      <c r="C1" s="178"/>
      <c r="D1" s="178"/>
      <c r="E1" s="178"/>
      <c r="F1" s="178"/>
      <c r="G1" s="178"/>
      <c r="H1" s="178"/>
      <c r="I1" s="178"/>
      <c r="J1" s="178"/>
      <c r="M1" s="50"/>
      <c r="N1" s="50"/>
      <c r="O1" s="50"/>
      <c r="P1" s="50"/>
      <c r="Q1" s="50"/>
    </row>
    <row r="2" spans="1:17" s="52" customFormat="1" ht="15.75" customHeight="1" x14ac:dyDescent="0.3">
      <c r="A2" s="170" t="str">
        <f>' Inf Conc'!A2</f>
        <v>Delta Diablo Sanitation District</v>
      </c>
      <c r="B2" s="171"/>
      <c r="C2" s="171"/>
      <c r="D2" s="171"/>
      <c r="E2" s="171"/>
      <c r="F2" s="171"/>
      <c r="G2" s="171"/>
      <c r="H2" s="171"/>
      <c r="I2" s="171"/>
      <c r="J2" s="172"/>
      <c r="M2" s="25"/>
      <c r="N2" s="25"/>
      <c r="O2" s="25"/>
      <c r="P2" s="25"/>
      <c r="Q2" s="25"/>
    </row>
    <row r="3" spans="1:17" s="52" customFormat="1" ht="16.5" customHeight="1" thickBot="1" x14ac:dyDescent="0.35">
      <c r="A3" s="173" t="str">
        <f>' Inf Conc'!A3</f>
        <v>Darrell Cain, Lab Manager, (925)756-1915</v>
      </c>
      <c r="B3" s="174"/>
      <c r="C3" s="174"/>
      <c r="D3" s="174"/>
      <c r="E3" s="174"/>
      <c r="F3" s="174"/>
      <c r="G3" s="174"/>
      <c r="H3" s="174"/>
      <c r="I3" s="174"/>
      <c r="J3" s="175"/>
      <c r="M3" s="25"/>
      <c r="N3" s="25"/>
      <c r="O3" s="25"/>
      <c r="P3" s="25"/>
      <c r="Q3" s="25"/>
    </row>
    <row r="4" spans="1:17" ht="15" customHeight="1" thickBot="1" x14ac:dyDescent="0.3"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ht="26.25" x14ac:dyDescent="0.25">
      <c r="A5" s="32" t="s">
        <v>98</v>
      </c>
      <c r="B5" s="20" t="s">
        <v>0</v>
      </c>
      <c r="C5" s="95" t="s">
        <v>69</v>
      </c>
      <c r="D5" s="341" t="s">
        <v>13</v>
      </c>
      <c r="E5" s="342"/>
      <c r="F5" s="16" t="s">
        <v>45</v>
      </c>
      <c r="G5" s="10" t="s">
        <v>46</v>
      </c>
      <c r="H5" s="11" t="s">
        <v>47</v>
      </c>
      <c r="I5" s="11" t="s">
        <v>48</v>
      </c>
      <c r="J5" s="11" t="s">
        <v>49</v>
      </c>
      <c r="K5" s="11" t="s">
        <v>62</v>
      </c>
      <c r="L5" s="11" t="s">
        <v>50</v>
      </c>
      <c r="M5" s="11" t="s">
        <v>51</v>
      </c>
      <c r="N5" s="11" t="s">
        <v>52</v>
      </c>
      <c r="O5" s="11" t="s">
        <v>53</v>
      </c>
      <c r="P5" s="12" t="s">
        <v>54</v>
      </c>
      <c r="Q5" s="14" t="s">
        <v>55</v>
      </c>
    </row>
    <row r="6" spans="1:17" ht="57" x14ac:dyDescent="0.25">
      <c r="A6" s="115"/>
      <c r="B6" s="27" t="s">
        <v>33</v>
      </c>
      <c r="C6" s="96"/>
      <c r="D6" s="28" t="s">
        <v>14</v>
      </c>
      <c r="E6" s="29" t="s">
        <v>10</v>
      </c>
      <c r="F6" s="59"/>
      <c r="G6" s="60"/>
      <c r="H6" s="30"/>
      <c r="I6" s="30"/>
      <c r="J6" s="30"/>
      <c r="K6" s="30"/>
      <c r="L6" s="30"/>
      <c r="M6" s="30"/>
      <c r="N6" s="30"/>
      <c r="O6" s="30"/>
      <c r="P6" s="61" t="s">
        <v>100</v>
      </c>
      <c r="Q6" s="62"/>
    </row>
    <row r="7" spans="1:17" x14ac:dyDescent="0.25">
      <c r="A7" s="207" t="str">
        <f>'Eff Conc.'!A7</f>
        <v>Q3 2012</v>
      </c>
      <c r="B7" s="98">
        <f>'Eff Conc.'!B7</f>
        <v>41109</v>
      </c>
      <c r="C7" s="146" t="str">
        <f>'Eff Conc.'!C7</f>
        <v>N</v>
      </c>
      <c r="D7" s="261">
        <f>'Eff Conc.'!D7</f>
        <v>7.7</v>
      </c>
      <c r="E7" s="261">
        <f>'Eff Conc.'!E7</f>
        <v>12.5</v>
      </c>
      <c r="F7" s="300">
        <f>IF(OR('Eff Conc.'!F7=0,'Eff Conc.'!F7=""), " ", 'Eff Conc.'!$D7*'Eff Conc.'!F7*3.78)</f>
        <v>1458.2106000000001</v>
      </c>
      <c r="G7" s="300">
        <f>IF(OR('Eff Conc.'!G7=0,'Eff Conc.'!G7=""), " ", 'Eff Conc.'!$D7*'Eff Conc.'!G7*3.78)</f>
        <v>1429.1045999999999</v>
      </c>
      <c r="H7" s="300">
        <f>IF('Eff Conc.'!H7="", " ", 'Eff Conc.'!$D7*'Eff Conc.'!H7*3.78)</f>
        <v>1135.134</v>
      </c>
      <c r="I7" s="300">
        <f>IF('Eff Conc.'!I7="", " ", 'Eff Conc.'!$D7*'Eff Conc.'!I7*3.78)</f>
        <v>1106.028</v>
      </c>
      <c r="J7" s="300">
        <f>IF('Eff Conc.'!J7="", " ", 'Eff Conc.'!$D7*'Eff Conc.'!J7*3.78)</f>
        <v>2.9106000000000001</v>
      </c>
      <c r="K7" s="300">
        <f>IF('Eff Conc.'!K7="", " ", 'Eff Conc.'!$D7*'Eff Conc.'!K7*3.78)</f>
        <v>320.166</v>
      </c>
      <c r="L7" s="300">
        <f>IF('Eff Conc.'!L7="", " ", 'Eff Conc.'!$D7*'Eff Conc.'!L7*3.78)</f>
        <v>1076.922</v>
      </c>
      <c r="M7" s="300" t="str">
        <f>IF('Eff Conc.'!M7="", " ", 'Eff Conc.'!$D7*'Eff Conc.'!M7*3.78)</f>
        <v xml:space="preserve"> </v>
      </c>
      <c r="N7" s="300">
        <f>IF('Eff Conc.'!N7="", " ", 'Eff Conc.'!$D7*'Eff Conc.'!N7*3.78)</f>
        <v>52.390799999999999</v>
      </c>
      <c r="O7" s="300" t="str">
        <f>IF('Eff Conc.'!O7="", " ", 'Eff Conc.'!$D7*'Eff Conc.'!O7*3.78)</f>
        <v xml:space="preserve"> </v>
      </c>
      <c r="P7" s="300">
        <f>IF('Eff Conc.'!P7="", " ", 'Eff Conc.'!$E7*'Eff Conc.'!P7*3.78)</f>
        <v>42.524999999999999</v>
      </c>
      <c r="Q7" s="300">
        <f>IF('Eff Conc.'!U7="", " ", 'Eff Conc.'!$D7*'Eff Conc.'!U7*3.78)</f>
        <v>273.59640000000002</v>
      </c>
    </row>
    <row r="8" spans="1:17" x14ac:dyDescent="0.25">
      <c r="A8" s="207" t="str">
        <f>'Eff Conc.'!A8</f>
        <v>Q3 2012</v>
      </c>
      <c r="B8" s="98">
        <f>'Eff Conc.'!B8</f>
        <v>41115</v>
      </c>
      <c r="C8" s="146" t="str">
        <f>'Eff Conc.'!C8</f>
        <v>N</v>
      </c>
      <c r="D8" s="261">
        <f>'Eff Conc.'!D8</f>
        <v>5.2</v>
      </c>
      <c r="E8" s="261">
        <f>'Eff Conc.'!E8</f>
        <v>10</v>
      </c>
      <c r="F8" s="300">
        <f>IF(OR('Eff Conc.'!F8=0,'Eff Conc.'!F8=""), " ", 'Eff Conc.'!$D8*'Eff Conc.'!F8*3.78)</f>
        <v>1257.9839999999999</v>
      </c>
      <c r="G8" s="300">
        <f>IF(OR('Eff Conc.'!G8=0,'Eff Conc.'!G8=""), " ", 'Eff Conc.'!$D8*'Eff Conc.'!G8*3.78)</f>
        <v>1257.9839999999999</v>
      </c>
      <c r="H8" s="300">
        <f>IF('Eff Conc.'!H8="", " ", 'Eff Conc.'!$D8*'Eff Conc.'!H8*3.78)</f>
        <v>628.99199999999996</v>
      </c>
      <c r="I8" s="300">
        <f>IF('Eff Conc.'!I8="", " ", 'Eff Conc.'!$D8*'Eff Conc.'!I8*3.78)</f>
        <v>628.99199999999996</v>
      </c>
      <c r="J8" s="300">
        <f>IF('Eff Conc.'!J8="", " ", 'Eff Conc.'!$D8*'Eff Conc.'!J8*3.78)</f>
        <v>314.49599999999998</v>
      </c>
      <c r="K8" s="300">
        <f>IF('Eff Conc.'!K8="", " ", 'Eff Conc.'!$D8*'Eff Conc.'!K8*3.78)</f>
        <v>314.49599999999998</v>
      </c>
      <c r="L8" s="300">
        <f>IF('Eff Conc.'!L8="", " ", 'Eff Conc.'!$D8*'Eff Conc.'!L8*3.78)</f>
        <v>628.99199999999996</v>
      </c>
      <c r="M8" s="300" t="str">
        <f>IF('Eff Conc.'!M8="", " ", 'Eff Conc.'!$D8*'Eff Conc.'!M8*3.78)</f>
        <v xml:space="preserve"> </v>
      </c>
      <c r="N8" s="300">
        <f>IF('Eff Conc.'!N8="", " ", 'Eff Conc.'!$D8*'Eff Conc.'!N8*3.78)</f>
        <v>29.484000000000002</v>
      </c>
      <c r="O8" s="300" t="str">
        <f>IF('Eff Conc.'!O8="", " ", 'Eff Conc.'!$D8*'Eff Conc.'!O8*3.78)</f>
        <v xml:space="preserve"> </v>
      </c>
      <c r="P8" s="300">
        <f>IF('Eff Conc.'!P8="", " ", 'Eff Conc.'!$E8*'Eff Conc.'!P8*3.78)</f>
        <v>30.995999999999995</v>
      </c>
      <c r="Q8" s="300">
        <f>IF('Eff Conc.'!U8="", " ", 'Eff Conc.'!$D8*'Eff Conc.'!U8*3.78)</f>
        <v>253.56239999999997</v>
      </c>
    </row>
    <row r="9" spans="1:17" ht="15" customHeight="1" x14ac:dyDescent="0.25">
      <c r="A9" s="207" t="str">
        <f>'Eff Conc.'!A9</f>
        <v>Q3 2012</v>
      </c>
      <c r="B9" s="98">
        <f>'Eff Conc.'!B9</f>
        <v>41128</v>
      </c>
      <c r="C9" s="146" t="str">
        <f>'Eff Conc.'!C9</f>
        <v>N</v>
      </c>
      <c r="D9" s="261">
        <f>'Eff Conc.'!D9</f>
        <v>5</v>
      </c>
      <c r="E9" s="261">
        <f>'Eff Conc.'!E9</f>
        <v>11</v>
      </c>
      <c r="F9" s="300">
        <f>IF(OR('Eff Conc.'!F9=0,'Eff Conc.'!F9=""), " ", 'Eff Conc.'!$D9*'Eff Conc.'!F9*3.78)</f>
        <v>1235.8709999999999</v>
      </c>
      <c r="G9" s="300">
        <f>IF(OR('Eff Conc.'!G9=0,'Eff Conc.'!G9=""), " ", 'Eff Conc.'!$D9*'Eff Conc.'!G9*3.78)</f>
        <v>1216.971</v>
      </c>
      <c r="H9" s="300">
        <f>IF('Eff Conc.'!H9="", " ", 'Eff Conc.'!$D9*'Eff Conc.'!H9*3.78)</f>
        <v>642.6</v>
      </c>
      <c r="I9" s="300">
        <f>IF('Eff Conc.'!I9="", " ", 'Eff Conc.'!$D9*'Eff Conc.'!I9*3.78)</f>
        <v>623.69999999999993</v>
      </c>
      <c r="J9" s="300">
        <f>IF('Eff Conc.'!J9="", " ", 'Eff Conc.'!$D9*'Eff Conc.'!J9*3.78)</f>
        <v>585.9</v>
      </c>
      <c r="K9" s="300">
        <f>IF('Eff Conc.'!K9="", " ", 'Eff Conc.'!$D9*'Eff Conc.'!K9*3.78)</f>
        <v>7.3710000000000004</v>
      </c>
      <c r="L9" s="300">
        <f>IF('Eff Conc.'!L9="", " ", 'Eff Conc.'!$D9*'Eff Conc.'!L9*3.78)</f>
        <v>642.6</v>
      </c>
      <c r="M9" s="300" t="str">
        <f>IF('Eff Conc.'!M9="", " ", 'Eff Conc.'!$D9*'Eff Conc.'!M9*3.78)</f>
        <v xml:space="preserve"> </v>
      </c>
      <c r="N9" s="300">
        <f>IF('Eff Conc.'!N9="", " ", 'Eff Conc.'!$D9*'Eff Conc.'!N9*3.78)</f>
        <v>20.79</v>
      </c>
      <c r="O9" s="300">
        <f>IF('Eff Conc.'!O9="", " ", 'Eff Conc.'!$D9*'Eff Conc.'!O9*3.78)</f>
        <v>32.129999999999995</v>
      </c>
      <c r="P9" s="300">
        <f>IF('Eff Conc.'!P9="", " ", 'Eff Conc.'!$E9*'Eff Conc.'!P9*3.78)</f>
        <v>31.600799999999996</v>
      </c>
      <c r="Q9" s="300">
        <f>IF('Eff Conc.'!U9="", " ", 'Eff Conc.'!$D9*'Eff Conc.'!U9*3.78)</f>
        <v>198.45</v>
      </c>
    </row>
    <row r="10" spans="1:17" x14ac:dyDescent="0.25">
      <c r="A10" s="207" t="str">
        <f>'Eff Conc.'!A10</f>
        <v>Q3 2012</v>
      </c>
      <c r="B10" s="98">
        <f>'Eff Conc.'!B10</f>
        <v>41142</v>
      </c>
      <c r="C10" s="146" t="str">
        <f>'Eff Conc.'!C10</f>
        <v>N</v>
      </c>
      <c r="D10" s="261">
        <f>'Eff Conc.'!D10</f>
        <v>5.3</v>
      </c>
      <c r="E10" s="261">
        <f>'Eff Conc.'!E10</f>
        <v>12.2</v>
      </c>
      <c r="F10" s="300">
        <f>IF(OR('Eff Conc.'!F10=0,'Eff Conc.'!F10=""), " ", 'Eff Conc.'!$D10*'Eff Conc.'!F10*3.78)</f>
        <v>1309.4222399999999</v>
      </c>
      <c r="G10" s="300">
        <f>IF(OR('Eff Conc.'!G10=0,'Eff Conc.'!G10=""), " ", 'Eff Conc.'!$D10*'Eff Conc.'!G10*3.78)</f>
        <v>1329.4562399999998</v>
      </c>
      <c r="H10" s="300">
        <f>IF('Eff Conc.'!H10="", " ", 'Eff Conc.'!$D10*'Eff Conc.'!H10*3.78)</f>
        <v>500.84999999999997</v>
      </c>
      <c r="I10" s="300">
        <f>IF('Eff Conc.'!I10="", " ", 'Eff Conc.'!$D10*'Eff Conc.'!I10*3.78)</f>
        <v>520.8839999999999</v>
      </c>
      <c r="J10" s="300">
        <f>IF('Eff Conc.'!J10="", " ", 'Eff Conc.'!$D10*'Eff Conc.'!J10*3.78)</f>
        <v>801.36</v>
      </c>
      <c r="K10" s="300">
        <f>IF('Eff Conc.'!K10="", " ", 'Eff Conc.'!$D10*'Eff Conc.'!K10*3.78)</f>
        <v>7.2122399999999995</v>
      </c>
      <c r="L10" s="300">
        <f>IF('Eff Conc.'!L10="", " ", 'Eff Conc.'!$D10*'Eff Conc.'!L10*3.78)</f>
        <v>500.84999999999997</v>
      </c>
      <c r="M10" s="300" t="str">
        <f>IF('Eff Conc.'!M10="", " ", 'Eff Conc.'!$D10*'Eff Conc.'!M10*3.78)</f>
        <v xml:space="preserve"> </v>
      </c>
      <c r="N10" s="300">
        <f>IF('Eff Conc.'!N10="", " ", 'Eff Conc.'!$D10*'Eff Conc.'!N10*3.78)</f>
        <v>36.061199999999992</v>
      </c>
      <c r="O10" s="300">
        <f>IF('Eff Conc.'!O10="", " ", 'Eff Conc.'!$D10*'Eff Conc.'!O10*3.78)</f>
        <v>26.044199999999996</v>
      </c>
      <c r="P10" s="300">
        <f>IF('Eff Conc.'!P10="", " ", 'Eff Conc.'!$E10*'Eff Conc.'!P10*3.78)</f>
        <v>55.339199999999991</v>
      </c>
      <c r="Q10" s="300">
        <f>IF('Eff Conc.'!U10="", " ", 'Eff Conc.'!$D10*'Eff Conc.'!U10*3.78)</f>
        <v>338.57459999999998</v>
      </c>
    </row>
    <row r="11" spans="1:17" x14ac:dyDescent="0.25">
      <c r="A11" s="207" t="str">
        <f>'Eff Conc.'!A11</f>
        <v>Q3 2012</v>
      </c>
      <c r="B11" s="98">
        <f>'Eff Conc.'!B11</f>
        <v>41157</v>
      </c>
      <c r="C11" s="146" t="str">
        <f>'Eff Conc.'!C11</f>
        <v>N</v>
      </c>
      <c r="D11" s="261">
        <f>'Eff Conc.'!D11</f>
        <v>4.9000000000000004</v>
      </c>
      <c r="E11" s="261">
        <f>'Eff Conc.'!E11</f>
        <v>8.8000000000000007</v>
      </c>
      <c r="F11" s="300">
        <f>IF(OR('Eff Conc.'!F11=0,'Eff Conc.'!F11=""), " ", 'Eff Conc.'!$D11*'Eff Conc.'!F11*3.78)</f>
        <v>1344.51198</v>
      </c>
      <c r="G11" s="300">
        <f>IF(OR('Eff Conc.'!G11=0,'Eff Conc.'!G11=""), " ", 'Eff Conc.'!$D11*'Eff Conc.'!G11*3.78)</f>
        <v>1400.07798</v>
      </c>
      <c r="H11" s="300">
        <f>IF('Eff Conc.'!H11="", " ", 'Eff Conc.'!$D11*'Eff Conc.'!H11*3.78)</f>
        <v>444.52800000000002</v>
      </c>
      <c r="I11" s="300">
        <f>IF('Eff Conc.'!I11="", " ", 'Eff Conc.'!$D11*'Eff Conc.'!I11*3.78)</f>
        <v>500.09399999999999</v>
      </c>
      <c r="J11" s="300">
        <f>IF('Eff Conc.'!J11="", " ", 'Eff Conc.'!$D11*'Eff Conc.'!J11*3.78)</f>
        <v>889.05600000000004</v>
      </c>
      <c r="K11" s="300">
        <f>IF('Eff Conc.'!K11="", " ", 'Eff Conc.'!$D11*'Eff Conc.'!K11*3.78)</f>
        <v>10.92798</v>
      </c>
      <c r="L11" s="300">
        <f>IF('Eff Conc.'!L11="", " ", 'Eff Conc.'!$D11*'Eff Conc.'!L11*3.78)</f>
        <v>463.05</v>
      </c>
      <c r="M11" s="300" t="str">
        <f>IF('Eff Conc.'!M11="", " ", 'Eff Conc.'!$D11*'Eff Conc.'!M11*3.78)</f>
        <v xml:space="preserve"> </v>
      </c>
      <c r="N11" s="300">
        <f>IF('Eff Conc.'!N11="", " ", 'Eff Conc.'!$D11*'Eff Conc.'!N11*3.78)</f>
        <v>29.635200000000001</v>
      </c>
      <c r="O11" s="300">
        <f>IF('Eff Conc.'!O11="", " ", 'Eff Conc.'!$D11*'Eff Conc.'!O11*3.78)</f>
        <v>24.078600000000002</v>
      </c>
      <c r="P11" s="300">
        <f>IF('Eff Conc.'!P11="", " ", 'Eff Conc.'!$E11*'Eff Conc.'!P11*3.78)</f>
        <v>26.611200000000004</v>
      </c>
      <c r="Q11" s="300">
        <f>IF('Eff Conc.'!U11="", " ", 'Eff Conc.'!$D11*'Eff Conc.'!U11*3.78)</f>
        <v>225.9684</v>
      </c>
    </row>
    <row r="12" spans="1:17" x14ac:dyDescent="0.25">
      <c r="A12" s="207" t="str">
        <f>'Eff Conc.'!A12</f>
        <v>Q3 2012</v>
      </c>
      <c r="B12" s="98">
        <f>'Eff Conc.'!B12</f>
        <v>41177</v>
      </c>
      <c r="C12" s="146" t="str">
        <f>'Eff Conc.'!C12</f>
        <v>N</v>
      </c>
      <c r="D12" s="261">
        <f>'Eff Conc.'!D12</f>
        <v>5.8</v>
      </c>
      <c r="E12" s="261">
        <f>'Eff Conc.'!E12</f>
        <v>8.8000000000000007</v>
      </c>
      <c r="F12" s="300">
        <f>IF(OR('Eff Conc.'!F12=0,'Eff Conc.'!F12=""), " ", 'Eff Conc.'!$D12*'Eff Conc.'!F12*3.78)</f>
        <v>1478.7737999999999</v>
      </c>
      <c r="G12" s="300">
        <f>IF(OR('Eff Conc.'!G12=0,'Eff Conc.'!G12=""), " ", 'Eff Conc.'!$D12*'Eff Conc.'!G12*3.78)</f>
        <v>1500.6977999999999</v>
      </c>
      <c r="H12" s="300">
        <f>IF('Eff Conc.'!H12="", " ", 'Eff Conc.'!$D12*'Eff Conc.'!H12*3.78)</f>
        <v>460.40399999999994</v>
      </c>
      <c r="I12" s="300">
        <f>IF('Eff Conc.'!I12="", " ", 'Eff Conc.'!$D12*'Eff Conc.'!I12*3.78)</f>
        <v>482.32799999999997</v>
      </c>
      <c r="J12" s="300">
        <f>IF('Eff Conc.'!J12="", " ", 'Eff Conc.'!$D12*'Eff Conc.'!J12*3.78)</f>
        <v>1008.504</v>
      </c>
      <c r="K12" s="300">
        <f>IF('Eff Conc.'!K12="", " ", 'Eff Conc.'!$D12*'Eff Conc.'!K12*3.78)</f>
        <v>9.8657999999999983</v>
      </c>
      <c r="L12" s="300">
        <f>IF('Eff Conc.'!L12="", " ", 'Eff Conc.'!$D12*'Eff Conc.'!L12*3.78)</f>
        <v>482.32799999999997</v>
      </c>
      <c r="M12" s="300" t="str">
        <f>IF('Eff Conc.'!M12="", " ", 'Eff Conc.'!$D12*'Eff Conc.'!M12*3.78)</f>
        <v xml:space="preserve"> </v>
      </c>
      <c r="N12" s="300">
        <f>IF('Eff Conc.'!N12="", " ", 'Eff Conc.'!$D12*'Eff Conc.'!N12*3.78)</f>
        <v>20.8278</v>
      </c>
      <c r="O12" s="300">
        <f>IF('Eff Conc.'!O12="", " ", 'Eff Conc.'!$D12*'Eff Conc.'!O12*3.78)</f>
        <v>21.485520000000001</v>
      </c>
      <c r="P12" s="300">
        <f>IF('Eff Conc.'!P12="", " ", 'Eff Conc.'!$E12*'Eff Conc.'!P12*3.78)</f>
        <v>17.297280000000001</v>
      </c>
      <c r="Q12" s="300">
        <f>IF('Eff Conc.'!U12="", " ", 'Eff Conc.'!$D12*'Eff Conc.'!U12*3.78)</f>
        <v>420.94079999999997</v>
      </c>
    </row>
    <row r="13" spans="1:17" x14ac:dyDescent="0.25">
      <c r="A13" s="207" t="str">
        <f>'Eff Conc.'!A13</f>
        <v>Q4 2012</v>
      </c>
      <c r="B13" s="98">
        <f>'Eff Conc.'!B13</f>
        <v>41186</v>
      </c>
      <c r="C13" s="146" t="str">
        <f>'Eff Conc.'!C13</f>
        <v>N</v>
      </c>
      <c r="D13" s="261">
        <f>'Eff Conc.'!D13</f>
        <v>5.8</v>
      </c>
      <c r="E13" s="261">
        <f>'Eff Conc.'!E13</f>
        <v>9.9</v>
      </c>
      <c r="F13" s="300">
        <f>IF(OR('Eff Conc.'!F13=0,'Eff Conc.'!F13=""), " ", 'Eff Conc.'!$D13*'Eff Conc.'!F13*3.78)</f>
        <v>1586.2013999999997</v>
      </c>
      <c r="G13" s="300">
        <f>IF(OR('Eff Conc.'!G13=0,'Eff Conc.'!G13=""), " ", 'Eff Conc.'!$D13*'Eff Conc.'!G13*3.78)</f>
        <v>1586.2013999999997</v>
      </c>
      <c r="H13" s="300">
        <f>IF('Eff Conc.'!H13="", " ", 'Eff Conc.'!$D13*'Eff Conc.'!H13*3.78)</f>
        <v>570.02399999999989</v>
      </c>
      <c r="I13" s="300">
        <f>IF('Eff Conc.'!I13="", " ", 'Eff Conc.'!$D13*'Eff Conc.'!I13*3.78)</f>
        <v>570.02399999999989</v>
      </c>
      <c r="J13" s="300">
        <f>IF('Eff Conc.'!J13="", " ", 'Eff Conc.'!$D13*'Eff Conc.'!J13*3.78)</f>
        <v>1008.504</v>
      </c>
      <c r="K13" s="300">
        <f>IF('Eff Conc.'!K13="", " ", 'Eff Conc.'!$D13*'Eff Conc.'!K13*3.78)</f>
        <v>7.6733999999999991</v>
      </c>
      <c r="L13" s="300">
        <f>IF('Eff Conc.'!L13="", " ", 'Eff Conc.'!$D13*'Eff Conc.'!L13*3.78)</f>
        <v>591.94799999999998</v>
      </c>
      <c r="M13" s="300" t="str">
        <f>IF('Eff Conc.'!M13="", " ", 'Eff Conc.'!$D13*'Eff Conc.'!M13*3.78)</f>
        <v xml:space="preserve"> </v>
      </c>
      <c r="N13" s="300">
        <f>IF('Eff Conc.'!N13="", " ", 'Eff Conc.'!$D13*'Eff Conc.'!N13*3.78)</f>
        <v>21.923999999999999</v>
      </c>
      <c r="O13" s="300">
        <f>IF('Eff Conc.'!O13="", " ", 'Eff Conc.'!$D13*'Eff Conc.'!O13*3.78)</f>
        <v>18.416159999999998</v>
      </c>
      <c r="P13" s="300">
        <f>IF('Eff Conc.'!P13="", " ", 'Eff Conc.'!$E13*'Eff Conc.'!P13*3.78)</f>
        <v>18.710999999999999</v>
      </c>
      <c r="Q13" s="300">
        <f>IF('Eff Conc.'!U13="", " ", 'Eff Conc.'!$D13*'Eff Conc.'!U13*3.78)</f>
        <v>263.08799999999997</v>
      </c>
    </row>
    <row r="14" spans="1:17" x14ac:dyDescent="0.25">
      <c r="A14" s="207" t="str">
        <f>'Eff Conc.'!A14</f>
        <v>Q4 2012</v>
      </c>
      <c r="B14" s="98">
        <f>'Eff Conc.'!B14</f>
        <v>41198</v>
      </c>
      <c r="C14" s="146" t="str">
        <f>'Eff Conc.'!C14</f>
        <v>N</v>
      </c>
      <c r="D14" s="261">
        <f>'Eff Conc.'!D14</f>
        <v>7.4</v>
      </c>
      <c r="E14" s="261">
        <f>'Eff Conc.'!E14</f>
        <v>18.2</v>
      </c>
      <c r="F14" s="300">
        <f>IF(OR('Eff Conc.'!F14=0,'Eff Conc.'!F14=""), " ", 'Eff Conc.'!$D14*'Eff Conc.'!F14*3.78)</f>
        <v>2024.6133599999998</v>
      </c>
      <c r="G14" s="300">
        <f>IF(OR('Eff Conc.'!G14=0,'Eff Conc.'!G14=""), " ", 'Eff Conc.'!$D14*'Eff Conc.'!G14*3.78)</f>
        <v>1660.9773600000001</v>
      </c>
      <c r="H14" s="300">
        <f>IF('Eff Conc.'!H14="", " ", 'Eff Conc.'!$D14*'Eff Conc.'!H14*3.78)</f>
        <v>643.35599999999999</v>
      </c>
      <c r="I14" s="300">
        <f>IF('Eff Conc.'!I14="", " ", 'Eff Conc.'!$D14*'Eff Conc.'!I14*3.78)</f>
        <v>279.71999999999997</v>
      </c>
      <c r="J14" s="300">
        <f>IF('Eff Conc.'!J14="", " ", 'Eff Conc.'!$D14*'Eff Conc.'!J14*3.78)</f>
        <v>1370.6279999999999</v>
      </c>
      <c r="K14" s="300">
        <f>IF('Eff Conc.'!K14="", " ", 'Eff Conc.'!$D14*'Eff Conc.'!K14*3.78)</f>
        <v>10.62936</v>
      </c>
      <c r="L14" s="300">
        <f>IF('Eff Conc.'!L14="", " ", 'Eff Conc.'!$D14*'Eff Conc.'!L14*3.78)</f>
        <v>643.35599999999999</v>
      </c>
      <c r="M14" s="300" t="str">
        <f>IF('Eff Conc.'!M14="", " ", 'Eff Conc.'!$D14*'Eff Conc.'!M14*3.78)</f>
        <v xml:space="preserve"> </v>
      </c>
      <c r="N14" s="300">
        <f>IF('Eff Conc.'!N14="", " ", 'Eff Conc.'!$D14*'Eff Conc.'!N14*3.78)</f>
        <v>27.972000000000001</v>
      </c>
      <c r="O14" s="300">
        <f>IF('Eff Conc.'!O14="", " ", 'Eff Conc.'!$D14*'Eff Conc.'!O14*3.78)</f>
        <v>22.657320000000002</v>
      </c>
      <c r="P14" s="300">
        <f>IF('Eff Conc.'!P14="", " ", 'Eff Conc.'!$E14*'Eff Conc.'!P14*3.78)</f>
        <v>39.901679999999992</v>
      </c>
      <c r="Q14" s="300">
        <f>IF('Eff Conc.'!U14="", " ", 'Eff Conc.'!$D14*'Eff Conc.'!U14*3.78)</f>
        <v>369.23039999999997</v>
      </c>
    </row>
    <row r="15" spans="1:17" ht="15" customHeight="1" x14ac:dyDescent="0.25">
      <c r="A15" s="207" t="str">
        <f>'Eff Conc.'!A15</f>
        <v>Q4 2012</v>
      </c>
      <c r="B15" s="98">
        <f>'Eff Conc.'!B15</f>
        <v>41219</v>
      </c>
      <c r="C15" s="146" t="str">
        <f>'Eff Conc.'!C15</f>
        <v>N</v>
      </c>
      <c r="D15" s="261">
        <f>'Eff Conc.'!D15</f>
        <v>5.9</v>
      </c>
      <c r="E15" s="261">
        <f>'Eff Conc.'!E15</f>
        <v>13.1</v>
      </c>
      <c r="F15" s="300">
        <f>IF(OR('Eff Conc.'!F15=0,'Eff Conc.'!F15=""), " ", 'Eff Conc.'!$D15*'Eff Conc.'!F15*3.78)</f>
        <v>1502.0397</v>
      </c>
      <c r="G15" s="300">
        <f>IF(OR('Eff Conc.'!G15=0,'Eff Conc.'!G15=""), " ", 'Eff Conc.'!$D15*'Eff Conc.'!G15*3.78)</f>
        <v>1524.3416999999999</v>
      </c>
      <c r="H15" s="300">
        <f>IF('Eff Conc.'!H15="", " ", 'Eff Conc.'!$D15*'Eff Conc.'!H15*3.78)</f>
        <v>579.85199999999998</v>
      </c>
      <c r="I15" s="300">
        <f>IF('Eff Conc.'!I15="", " ", 'Eff Conc.'!$D15*'Eff Conc.'!I15*3.78)</f>
        <v>602.154</v>
      </c>
      <c r="J15" s="300">
        <f>IF('Eff Conc.'!J15="", " ", 'Eff Conc.'!$D15*'Eff Conc.'!J15*3.78)</f>
        <v>914.38199999999995</v>
      </c>
      <c r="K15" s="300">
        <f>IF('Eff Conc.'!K15="", " ", 'Eff Conc.'!$D15*'Eff Conc.'!K15*3.78)</f>
        <v>7.805699999999999</v>
      </c>
      <c r="L15" s="300">
        <f>IF('Eff Conc.'!L15="", " ", 'Eff Conc.'!$D15*'Eff Conc.'!L15*3.78)</f>
        <v>602.154</v>
      </c>
      <c r="M15" s="300" t="str">
        <f>IF('Eff Conc.'!M15="", " ", 'Eff Conc.'!$D15*'Eff Conc.'!M15*3.78)</f>
        <v xml:space="preserve"> </v>
      </c>
      <c r="N15" s="300">
        <f>IF('Eff Conc.'!N15="", " ", 'Eff Conc.'!$D15*'Eff Conc.'!N15*3.78)</f>
        <v>33.453000000000003</v>
      </c>
      <c r="O15" s="300">
        <f>IF('Eff Conc.'!O15="", " ", 'Eff Conc.'!$D15*'Eff Conc.'!O15*3.78)</f>
        <v>26.7624</v>
      </c>
      <c r="P15" s="300">
        <f>IF('Eff Conc.'!P15="", " ", 'Eff Conc.'!$E15*'Eff Conc.'!P15*3.78)</f>
        <v>39.119219999999999</v>
      </c>
      <c r="Q15" s="300">
        <f>IF('Eff Conc.'!U15="", " ", 'Eff Conc.'!$D15*'Eff Conc.'!U15*3.78)</f>
        <v>323.37900000000002</v>
      </c>
    </row>
    <row r="16" spans="1:17" x14ac:dyDescent="0.25">
      <c r="A16" s="207" t="str">
        <f>'Eff Conc.'!A16</f>
        <v>Q4 2012</v>
      </c>
      <c r="B16" s="98">
        <f>'Eff Conc.'!B16</f>
        <v>41241</v>
      </c>
      <c r="C16" s="146" t="str">
        <f>'Eff Conc.'!C16</f>
        <v>N</v>
      </c>
      <c r="D16" s="261">
        <f>'Eff Conc.'!D16</f>
        <v>7.1</v>
      </c>
      <c r="E16" s="261">
        <f>'Eff Conc.'!E16</f>
        <v>13.6</v>
      </c>
      <c r="F16" s="300">
        <f>IF(OR('Eff Conc.'!F16=0,'Eff Conc.'!F16=""), " ", 'Eff Conc.'!$D16*'Eff Conc.'!F16*3.78)</f>
        <v>2563.5657599999995</v>
      </c>
      <c r="G16" s="300">
        <f>IF(OR('Eff Conc.'!G16=0,'Eff Conc.'!G16=""), " ", 'Eff Conc.'!$D16*'Eff Conc.'!G16*3.78)</f>
        <v>2536.7277599999998</v>
      </c>
      <c r="H16" s="300">
        <f>IF('Eff Conc.'!H16="", " ", 'Eff Conc.'!$D16*'Eff Conc.'!H16*3.78)</f>
        <v>778.30199999999991</v>
      </c>
      <c r="I16" s="300">
        <f>IF('Eff Conc.'!I16="", " ", 'Eff Conc.'!$D16*'Eff Conc.'!I16*3.78)</f>
        <v>751.46399999999994</v>
      </c>
      <c r="J16" s="300">
        <f>IF('Eff Conc.'!J16="", " ", 'Eff Conc.'!$D16*'Eff Conc.'!J16*3.78)</f>
        <v>1771.3079999999998</v>
      </c>
      <c r="K16" s="300">
        <f>IF('Eff Conc.'!K16="", " ", 'Eff Conc.'!$D16*'Eff Conc.'!K16*3.78)</f>
        <v>13.955759999999998</v>
      </c>
      <c r="L16" s="300">
        <f>IF('Eff Conc.'!L16="", " ", 'Eff Conc.'!$D16*'Eff Conc.'!L16*3.78)</f>
        <v>751.46399999999994</v>
      </c>
      <c r="M16" s="300" t="str">
        <f>IF('Eff Conc.'!M16="", " ", 'Eff Conc.'!$D16*'Eff Conc.'!M16*3.78)</f>
        <v xml:space="preserve"> </v>
      </c>
      <c r="N16" s="300">
        <f>IF('Eff Conc.'!N16="", " ", 'Eff Conc.'!$D16*'Eff Conc.'!N16*3.78)</f>
        <v>48.308399999999992</v>
      </c>
      <c r="O16" s="300">
        <f>IF('Eff Conc.'!O16="", " ", 'Eff Conc.'!$D16*'Eff Conc.'!O16*3.78)</f>
        <v>45.624599999999994</v>
      </c>
      <c r="P16" s="300">
        <f>IF('Eff Conc.'!P16="", " ", 'Eff Conc.'!$E16*'Eff Conc.'!P16*3.78)</f>
        <v>48.837599999999995</v>
      </c>
      <c r="Q16" s="300">
        <f>IF('Eff Conc.'!U16="", " ", 'Eff Conc.'!$D16*'Eff Conc.'!U16*3.78)</f>
        <v>630.69299999999998</v>
      </c>
    </row>
    <row r="17" spans="1:17" x14ac:dyDescent="0.25">
      <c r="A17" s="207" t="str">
        <f>'Eff Conc.'!A17</f>
        <v>Q4 2012</v>
      </c>
      <c r="B17" s="98">
        <f>'Eff Conc.'!B17</f>
        <v>41248</v>
      </c>
      <c r="C17" s="146" t="str">
        <f>'Eff Conc.'!C17</f>
        <v>Y</v>
      </c>
      <c r="D17" s="261">
        <f>'Eff Conc.'!D17</f>
        <v>10.199999999999999</v>
      </c>
      <c r="E17" s="261">
        <f>'Eff Conc.'!E17</f>
        <v>14.1</v>
      </c>
      <c r="F17" s="300">
        <f>IF(OR('Eff Conc.'!F17=0,'Eff Conc.'!F17=""), " ", 'Eff Conc.'!$D17*'Eff Conc.'!F17*3.78)</f>
        <v>2392.9781399999997</v>
      </c>
      <c r="G17" s="300">
        <f>IF(OR('Eff Conc.'!G17=0,'Eff Conc.'!G17=""), " ", 'Eff Conc.'!$D17*'Eff Conc.'!G17*3.78)</f>
        <v>2392.9781399999997</v>
      </c>
      <c r="H17" s="300">
        <f>IF('Eff Conc.'!H17="", " ", 'Eff Conc.'!$D17*'Eff Conc.'!H17*3.78)</f>
        <v>963.89999999999986</v>
      </c>
      <c r="I17" s="300">
        <f>IF('Eff Conc.'!I17="", " ", 'Eff Conc.'!$D17*'Eff Conc.'!I17*3.78)</f>
        <v>963.89999999999986</v>
      </c>
      <c r="J17" s="300">
        <f>IF('Eff Conc.'!J17="", " ", 'Eff Conc.'!$D17*'Eff Conc.'!J17*3.78)</f>
        <v>1426.5719999999999</v>
      </c>
      <c r="K17" s="300">
        <f>IF('Eff Conc.'!K17="", " ", 'Eff Conc.'!$D17*'Eff Conc.'!K17*3.78)</f>
        <v>2.5061399999999994</v>
      </c>
      <c r="L17" s="300">
        <f>IF('Eff Conc.'!L17="", " ", 'Eff Conc.'!$D17*'Eff Conc.'!L17*3.78)</f>
        <v>963.89999999999986</v>
      </c>
      <c r="M17" s="300" t="str">
        <f>IF('Eff Conc.'!M17="", " ", 'Eff Conc.'!$D17*'Eff Conc.'!M17*3.78)</f>
        <v xml:space="preserve"> </v>
      </c>
      <c r="N17" s="300">
        <f>IF('Eff Conc.'!N17="", " ", 'Eff Conc.'!$D17*'Eff Conc.'!N17*3.78)</f>
        <v>38.555999999999997</v>
      </c>
      <c r="O17" s="300">
        <f>IF('Eff Conc.'!O17="", " ", 'Eff Conc.'!$D17*'Eff Conc.'!O17*3.78)</f>
        <v>27.374759999999995</v>
      </c>
      <c r="P17" s="300">
        <f>IF('Eff Conc.'!P17="", " ", 'Eff Conc.'!$E17*'Eff Conc.'!P17*3.78)</f>
        <v>20.786219999999997</v>
      </c>
      <c r="Q17" s="300">
        <f>IF('Eff Conc.'!U17="", " ", 'Eff Conc.'!$D17*'Eff Conc.'!U17*3.78)</f>
        <v>497.37239999999991</v>
      </c>
    </row>
    <row r="18" spans="1:17" x14ac:dyDescent="0.25">
      <c r="A18" s="207" t="str">
        <f>'Eff Conc.'!A18</f>
        <v>Q4 2012</v>
      </c>
      <c r="B18" s="98">
        <f>'Eff Conc.'!B18</f>
        <v>41254</v>
      </c>
      <c r="C18" s="146" t="str">
        <f>'Eff Conc.'!C18</f>
        <v>N</v>
      </c>
      <c r="D18" s="261">
        <f>'Eff Conc.'!D18</f>
        <v>8.5</v>
      </c>
      <c r="E18" s="261">
        <f>'Eff Conc.'!E18</f>
        <v>14.5</v>
      </c>
      <c r="F18" s="300">
        <f>IF(OR('Eff Conc.'!F18=0,'Eff Conc.'!F18=""), " ", 'Eff Conc.'!$D18*'Eff Conc.'!F18*3.78)</f>
        <v>1743.6950999999999</v>
      </c>
      <c r="G18" s="300">
        <f>IF(OR('Eff Conc.'!G18=0,'Eff Conc.'!G18=""), " ", 'Eff Conc.'!$D18*'Eff Conc.'!G18*3.78)</f>
        <v>1743.6950999999999</v>
      </c>
      <c r="H18" s="300">
        <f>IF('Eff Conc.'!H18="", " ", 'Eff Conc.'!$D18*'Eff Conc.'!H18*3.78)</f>
        <v>931.77</v>
      </c>
      <c r="I18" s="300">
        <f>IF('Eff Conc.'!I18="", " ", 'Eff Conc.'!$D18*'Eff Conc.'!I18*3.78)</f>
        <v>931.77</v>
      </c>
      <c r="J18" s="300">
        <f>IF('Eff Conc.'!J18="", " ", 'Eff Conc.'!$D18*'Eff Conc.'!J18*3.78)</f>
        <v>803.25</v>
      </c>
      <c r="K18" s="300">
        <f>IF('Eff Conc.'!K18="", " ", 'Eff Conc.'!$D18*'Eff Conc.'!K18*3.78)</f>
        <v>8.6750999999999987</v>
      </c>
      <c r="L18" s="300">
        <f>IF('Eff Conc.'!L18="", " ", 'Eff Conc.'!$D18*'Eff Conc.'!L18*3.78)</f>
        <v>899.64</v>
      </c>
      <c r="M18" s="300" t="str">
        <f>IF('Eff Conc.'!M18="", " ", 'Eff Conc.'!$D18*'Eff Conc.'!M18*3.78)</f>
        <v xml:space="preserve"> </v>
      </c>
      <c r="N18" s="300">
        <f>IF('Eff Conc.'!N18="", " ", 'Eff Conc.'!$D18*'Eff Conc.'!N18*3.78)</f>
        <v>48.195</v>
      </c>
      <c r="O18" s="300">
        <f>IF('Eff Conc.'!O18="", " ", 'Eff Conc.'!$D18*'Eff Conc.'!O18*3.78)</f>
        <v>38.555999999999997</v>
      </c>
      <c r="P18" s="300">
        <f>IF('Eff Conc.'!P18="", " ", 'Eff Conc.'!$E18*'Eff Conc.'!P18*3.78)</f>
        <v>65.771999999999991</v>
      </c>
      <c r="Q18" s="300">
        <f>IF('Eff Conc.'!U18="", " ", 'Eff Conc.'!$D18*'Eff Conc.'!U18*3.78)</f>
        <v>395.19900000000001</v>
      </c>
    </row>
    <row r="19" spans="1:17" x14ac:dyDescent="0.25">
      <c r="A19" s="207" t="str">
        <f>'Eff Conc.'!A19</f>
        <v>Q4 2012</v>
      </c>
      <c r="B19" s="98">
        <f>'Eff Conc.'!B19</f>
        <v>41261</v>
      </c>
      <c r="C19" s="146" t="str">
        <f>'Eff Conc.'!C19</f>
        <v>N</v>
      </c>
      <c r="D19" s="261">
        <f>'Eff Conc.'!D19</f>
        <v>7.1</v>
      </c>
      <c r="E19" s="261">
        <f>'Eff Conc.'!E19</f>
        <v>12.4</v>
      </c>
      <c r="F19" s="300">
        <f>IF(OR('Eff Conc.'!F19=0,'Eff Conc.'!F19=""), " ", 'Eff Conc.'!$D19*'Eff Conc.'!F19*3.78)</f>
        <v>1510.17426</v>
      </c>
      <c r="G19" s="300">
        <f>IF(OR('Eff Conc.'!G19=0,'Eff Conc.'!G19=""), " ", 'Eff Conc.'!$D19*'Eff Conc.'!G19*3.78)</f>
        <v>1483.33626</v>
      </c>
      <c r="H19" s="300">
        <f>IF('Eff Conc.'!H19="", " ", 'Eff Conc.'!$D19*'Eff Conc.'!H19*3.78)</f>
        <v>778.30199999999991</v>
      </c>
      <c r="I19" s="300">
        <f>IF('Eff Conc.'!I19="", " ", 'Eff Conc.'!$D19*'Eff Conc.'!I19*3.78)</f>
        <v>751.46399999999994</v>
      </c>
      <c r="J19" s="300">
        <f>IF('Eff Conc.'!J19="", " ", 'Eff Conc.'!$D19*'Eff Conc.'!J19*3.78)</f>
        <v>724.62599999999998</v>
      </c>
      <c r="K19" s="300">
        <f>IF('Eff Conc.'!K19="", " ", 'Eff Conc.'!$D19*'Eff Conc.'!K19*3.78)</f>
        <v>7.2462599999999995</v>
      </c>
      <c r="L19" s="300">
        <f>IF('Eff Conc.'!L19="", " ", 'Eff Conc.'!$D19*'Eff Conc.'!L19*3.78)</f>
        <v>751.46399999999994</v>
      </c>
      <c r="M19" s="300" t="str">
        <f>IF('Eff Conc.'!M19="", " ", 'Eff Conc.'!$D19*'Eff Conc.'!M19*3.78)</f>
        <v xml:space="preserve"> </v>
      </c>
      <c r="N19" s="300">
        <f>IF('Eff Conc.'!N19="", " ", 'Eff Conc.'!$D19*'Eff Conc.'!N19*3.78)</f>
        <v>42.940799999999996</v>
      </c>
      <c r="O19" s="300">
        <f>IF('Eff Conc.'!O19="", " ", 'Eff Conc.'!$D19*'Eff Conc.'!O19*3.78)</f>
        <v>32.205599999999997</v>
      </c>
      <c r="P19" s="300">
        <f>IF('Eff Conc.'!P19="", " ", 'Eff Conc.'!$E19*'Eff Conc.'!P19*3.78)</f>
        <v>43.122240000000005</v>
      </c>
      <c r="Q19" s="300">
        <f>IF('Eff Conc.'!U19="", " ", 'Eff Conc.'!$D19*'Eff Conc.'!U19*3.78)</f>
        <v>464.29739999999998</v>
      </c>
    </row>
    <row r="20" spans="1:17" x14ac:dyDescent="0.25">
      <c r="A20" s="207" t="str">
        <f>'Eff Conc.'!A20</f>
        <v>Q1 2013</v>
      </c>
      <c r="B20" s="98">
        <f>'Eff Conc.'!B20</f>
        <v>41282</v>
      </c>
      <c r="C20" s="146" t="str">
        <f>'Eff Conc.'!C20</f>
        <v>N</v>
      </c>
      <c r="D20" s="261">
        <f>'Eff Conc.'!D20</f>
        <v>7.4</v>
      </c>
      <c r="E20" s="261">
        <f>'Eff Conc.'!E20</f>
        <v>14.4</v>
      </c>
      <c r="F20" s="300">
        <f>IF(OR('Eff Conc.'!F20=0,'Eff Conc.'!F20=""), " ", 'Eff Conc.'!$D20*'Eff Conc.'!F20*3.78)</f>
        <v>1824.89328</v>
      </c>
      <c r="G20" s="300">
        <f>IF(OR('Eff Conc.'!G20=0,'Eff Conc.'!G20=""), " ", 'Eff Conc.'!$D20*'Eff Conc.'!G20*3.78)</f>
        <v>1740.9772800000001</v>
      </c>
      <c r="H20" s="300">
        <f>IF('Eff Conc.'!H20="", " ", 'Eff Conc.'!$D20*'Eff Conc.'!H20*3.78)</f>
        <v>783.21600000000001</v>
      </c>
      <c r="I20" s="300">
        <f>IF('Eff Conc.'!I20="", " ", 'Eff Conc.'!$D20*'Eff Conc.'!I20*3.78)</f>
        <v>699.3</v>
      </c>
      <c r="J20" s="300">
        <f>IF('Eff Conc.'!J20="", " ", 'Eff Conc.'!$D20*'Eff Conc.'!J20*3.78)</f>
        <v>1034.9639999999999</v>
      </c>
      <c r="K20" s="300">
        <f>IF('Eff Conc.'!K20="", " ", 'Eff Conc.'!$D20*'Eff Conc.'!K20*3.78)</f>
        <v>6.7132800000000001</v>
      </c>
      <c r="L20" s="300">
        <f>IF('Eff Conc.'!L20="", " ", 'Eff Conc.'!$D20*'Eff Conc.'!L20*3.78)</f>
        <v>755.24400000000003</v>
      </c>
      <c r="M20" s="300" t="str">
        <f>IF('Eff Conc.'!M20="", " ", 'Eff Conc.'!$D20*'Eff Conc.'!M20*3.78)</f>
        <v xml:space="preserve"> </v>
      </c>
      <c r="N20" s="300">
        <f>IF('Eff Conc.'!N20="", " ", 'Eff Conc.'!$D20*'Eff Conc.'!N20*3.78)</f>
        <v>33.566400000000002</v>
      </c>
      <c r="O20" s="300">
        <f>IF('Eff Conc.'!O20="", " ", 'Eff Conc.'!$D20*'Eff Conc.'!O20*3.78)</f>
        <v>17.062919999999998</v>
      </c>
      <c r="P20" s="300">
        <f>IF('Eff Conc.'!P20="", " ", 'Eff Conc.'!$E20*'Eff Conc.'!P20*3.78)</f>
        <v>15.78528</v>
      </c>
      <c r="Q20" s="300">
        <f>IF('Eff Conc.'!U20="", " ", 'Eff Conc.'!$D20*'Eff Conc.'!U20*3.78)</f>
        <v>727.27199999999993</v>
      </c>
    </row>
    <row r="21" spans="1:17" ht="15" customHeight="1" x14ac:dyDescent="0.25">
      <c r="A21" s="207" t="str">
        <f>'Eff Conc.'!A21</f>
        <v>Q1 2013</v>
      </c>
      <c r="B21" s="98">
        <f>'Eff Conc.'!B21</f>
        <v>41290</v>
      </c>
      <c r="C21" s="146" t="str">
        <f>'Eff Conc.'!C21</f>
        <v>N</v>
      </c>
      <c r="D21" s="261">
        <f>'Eff Conc.'!D21</f>
        <v>6.7</v>
      </c>
      <c r="E21" s="261">
        <f>'Eff Conc.'!E21</f>
        <v>18.899999999999999</v>
      </c>
      <c r="F21" s="300">
        <f>IF(OR('Eff Conc.'!F21=0,'Eff Conc.'!F21=""), " ", 'Eff Conc.'!$D21*'Eff Conc.'!F21*3.78)</f>
        <v>1524.6251999999999</v>
      </c>
      <c r="G21" s="300">
        <f>IF(OR('Eff Conc.'!G21=0,'Eff Conc.'!G21=""), " ", 'Eff Conc.'!$D21*'Eff Conc.'!G21*3.78)</f>
        <v>1524.6251999999999</v>
      </c>
      <c r="H21" s="300">
        <f>IF('Eff Conc.'!H21="", " ", 'Eff Conc.'!$D21*'Eff Conc.'!H21*3.78)</f>
        <v>633.15</v>
      </c>
      <c r="I21" s="300">
        <f>IF('Eff Conc.'!I21="", " ", 'Eff Conc.'!$D21*'Eff Conc.'!I21*3.78)</f>
        <v>633.15</v>
      </c>
      <c r="J21" s="300">
        <f>IF('Eff Conc.'!J21="", " ", 'Eff Conc.'!$D21*'Eff Conc.'!J21*3.78)</f>
        <v>861.08399999999995</v>
      </c>
      <c r="K21" s="300">
        <f>IF('Eff Conc.'!K21="", " ", 'Eff Conc.'!$D21*'Eff Conc.'!K21*3.78)</f>
        <v>30.391199999999994</v>
      </c>
      <c r="L21" s="300">
        <f>IF('Eff Conc.'!L21="", " ", 'Eff Conc.'!$D21*'Eff Conc.'!L21*3.78)</f>
        <v>633.15</v>
      </c>
      <c r="M21" s="300" t="str">
        <f>IF('Eff Conc.'!M21="", " ", 'Eff Conc.'!$D21*'Eff Conc.'!M21*3.78)</f>
        <v xml:space="preserve"> </v>
      </c>
      <c r="N21" s="300">
        <f>IF('Eff Conc.'!N21="", " ", 'Eff Conc.'!$D21*'Eff Conc.'!N21*3.78)</f>
        <v>20.767319999999998</v>
      </c>
      <c r="O21" s="300">
        <f>IF('Eff Conc.'!O21="", " ", 'Eff Conc.'!$D21*'Eff Conc.'!O21*3.78)</f>
        <v>14.182560000000002</v>
      </c>
      <c r="P21" s="300">
        <f>IF('Eff Conc.'!P21="", " ", 'Eff Conc.'!$E21*'Eff Conc.'!P21*3.78)</f>
        <v>12.14514</v>
      </c>
      <c r="Q21" s="300">
        <f>IF('Eff Conc.'!U21="", " ", 'Eff Conc.'!$D21*'Eff Conc.'!U21*3.78)</f>
        <v>354.56399999999996</v>
      </c>
    </row>
    <row r="22" spans="1:17" ht="15" customHeight="1" x14ac:dyDescent="0.25">
      <c r="A22" s="207" t="str">
        <f>'Eff Conc.'!A22</f>
        <v>Q1 2013</v>
      </c>
      <c r="B22" s="98">
        <f>'Eff Conc.'!B22</f>
        <v>41311</v>
      </c>
      <c r="C22" s="146" t="str">
        <f>'Eff Conc.'!C22</f>
        <v>N</v>
      </c>
      <c r="D22" s="261">
        <f>'Eff Conc.'!D22</f>
        <v>6.3</v>
      </c>
      <c r="E22" s="261">
        <f>'Eff Conc.'!E22</f>
        <v>12</v>
      </c>
      <c r="F22" s="300">
        <f>IF(OR('Eff Conc.'!F22=0,'Eff Conc.'!F22=""), " ", 'Eff Conc.'!$D22*'Eff Conc.'!F22*3.78)</f>
        <v>1697.9381999999998</v>
      </c>
      <c r="G22" s="300">
        <f>IF(OR('Eff Conc.'!G22=0,'Eff Conc.'!G22=""), " ", 'Eff Conc.'!$D22*'Eff Conc.'!G22*3.78)</f>
        <v>1435.9841999999999</v>
      </c>
      <c r="H22" s="300">
        <f>IF('Eff Conc.'!H22="", " ", 'Eff Conc.'!$D22*'Eff Conc.'!H22*3.78)</f>
        <v>642.97799999999995</v>
      </c>
      <c r="I22" s="300">
        <f>IF('Eff Conc.'!I22="", " ", 'Eff Conc.'!$D22*'Eff Conc.'!I22*3.78)</f>
        <v>381.02399999999994</v>
      </c>
      <c r="J22" s="300">
        <f>IF('Eff Conc.'!J22="", " ", 'Eff Conc.'!$D22*'Eff Conc.'!J22*3.78)</f>
        <v>1047.8159999999998</v>
      </c>
      <c r="K22" s="300">
        <f>IF('Eff Conc.'!K22="", " ", 'Eff Conc.'!$D22*'Eff Conc.'!K22*3.78)</f>
        <v>7.1441999999999997</v>
      </c>
      <c r="L22" s="300">
        <f>IF('Eff Conc.'!L22="", " ", 'Eff Conc.'!$D22*'Eff Conc.'!L22*3.78)</f>
        <v>619.16399999999987</v>
      </c>
      <c r="M22" s="300" t="str">
        <f>IF('Eff Conc.'!M22="", " ", 'Eff Conc.'!$D22*'Eff Conc.'!M22*3.78)</f>
        <v xml:space="preserve"> </v>
      </c>
      <c r="N22" s="300">
        <f>IF('Eff Conc.'!N22="", " ", 'Eff Conc.'!$D22*'Eff Conc.'!N22*3.78)</f>
        <v>26.195399999999999</v>
      </c>
      <c r="O22" s="300">
        <f>IF('Eff Conc.'!O22="", " ", 'Eff Conc.'!$D22*'Eff Conc.'!O22*3.78)</f>
        <v>14.050259999999998</v>
      </c>
      <c r="P22" s="300">
        <f>IF('Eff Conc.'!P22="", " ", 'Eff Conc.'!$E22*'Eff Conc.'!P22*3.78)</f>
        <v>14.515199999999998</v>
      </c>
      <c r="Q22" s="300">
        <f>IF('Eff Conc.'!U22="", " ", 'Eff Conc.'!$D22*'Eff Conc.'!U22*3.78)</f>
        <v>478.66140000000001</v>
      </c>
    </row>
    <row r="23" spans="1:17" ht="15" customHeight="1" x14ac:dyDescent="0.25">
      <c r="A23" s="207" t="str">
        <f>'Eff Conc.'!A23</f>
        <v>Q1 2013</v>
      </c>
      <c r="B23" s="98">
        <f>'Eff Conc.'!B23</f>
        <v>41325</v>
      </c>
      <c r="C23" s="146" t="str">
        <f>'Eff Conc.'!C23</f>
        <v>Y</v>
      </c>
      <c r="D23" s="261">
        <f>'Eff Conc.'!D23</f>
        <v>7.2</v>
      </c>
      <c r="E23" s="261">
        <f>'Eff Conc.'!E23</f>
        <v>12.9</v>
      </c>
      <c r="F23" s="300">
        <f>IF(OR('Eff Conc.'!F23=0,'Eff Conc.'!F23=""), " ", 'Eff Conc.'!$D23*'Eff Conc.'!F23*3.78)</f>
        <v>2155.5072</v>
      </c>
      <c r="G23" s="300">
        <f>IF(OR('Eff Conc.'!G23=0,'Eff Conc.'!G23=""), " ", 'Eff Conc.'!$D23*'Eff Conc.'!G23*3.78)</f>
        <v>2128.2912000000001</v>
      </c>
      <c r="H23" s="300">
        <f>IF('Eff Conc.'!H23="", " ", 'Eff Conc.'!$D23*'Eff Conc.'!H23*3.78)</f>
        <v>925.34400000000005</v>
      </c>
      <c r="I23" s="300">
        <f>IF('Eff Conc.'!I23="", " ", 'Eff Conc.'!$D23*'Eff Conc.'!I23*3.78)</f>
        <v>898.12799999999993</v>
      </c>
      <c r="J23" s="300">
        <f>IF('Eff Conc.'!J23="", " ", 'Eff Conc.'!$D23*'Eff Conc.'!J23*3.78)</f>
        <v>1224.72</v>
      </c>
      <c r="K23" s="300">
        <f>IF('Eff Conc.'!K23="", " ", 'Eff Conc.'!$D23*'Eff Conc.'!K23*3.78)</f>
        <v>5.4432</v>
      </c>
      <c r="L23" s="300">
        <f>IF('Eff Conc.'!L23="", " ", 'Eff Conc.'!$D23*'Eff Conc.'!L23*3.78)</f>
        <v>925.34400000000005</v>
      </c>
      <c r="M23" s="300" t="str">
        <f>IF('Eff Conc.'!M23="", " ", 'Eff Conc.'!$D23*'Eff Conc.'!M23*3.78)</f>
        <v xml:space="preserve"> </v>
      </c>
      <c r="N23" s="300">
        <f>IF('Eff Conc.'!N23="", " ", 'Eff Conc.'!$D23*'Eff Conc.'!N23*3.78)</f>
        <v>32.659199999999998</v>
      </c>
      <c r="O23" s="300">
        <f>IF('Eff Conc.'!O23="", " ", 'Eff Conc.'!$D23*'Eff Conc.'!O23*3.78)</f>
        <v>17.96256</v>
      </c>
      <c r="P23" s="300">
        <f>IF('Eff Conc.'!P23="", " ", 'Eff Conc.'!$E23*'Eff Conc.'!P23*3.78)</f>
        <v>21.942900000000002</v>
      </c>
      <c r="Q23" s="300">
        <f>IF('Eff Conc.'!U23="", " ", 'Eff Conc.'!$D23*'Eff Conc.'!U23*3.78)</f>
        <v>462.67200000000003</v>
      </c>
    </row>
    <row r="24" spans="1:17" ht="15" customHeight="1" x14ac:dyDescent="0.25">
      <c r="A24" s="207" t="str">
        <f>'Eff Conc.'!A24</f>
        <v>Q1 2013</v>
      </c>
      <c r="B24" s="98">
        <f>'Eff Conc.'!B24</f>
        <v>41331</v>
      </c>
      <c r="C24" s="146" t="str">
        <f>'Eff Conc.'!C24</f>
        <v>N</v>
      </c>
      <c r="D24" s="261">
        <f>'Eff Conc.'!D24</f>
        <v>6.7</v>
      </c>
      <c r="E24" s="261">
        <f>'Eff Conc.'!E24</f>
        <v>11.5</v>
      </c>
      <c r="F24" s="300">
        <f>IF(OR('Eff Conc.'!F24=0,'Eff Conc.'!F24=""), " ", 'Eff Conc.'!$D24*'Eff Conc.'!F24*3.78)</f>
        <v>1751.7994200000001</v>
      </c>
      <c r="G24" s="300">
        <f>IF(OR('Eff Conc.'!G24=0,'Eff Conc.'!G24=""), " ", 'Eff Conc.'!$D24*'Eff Conc.'!G24*3.78)</f>
        <v>1701.14742</v>
      </c>
      <c r="H24" s="300">
        <f>IF('Eff Conc.'!H24="", " ", 'Eff Conc.'!$D24*'Eff Conc.'!H24*3.78)</f>
        <v>785.10599999999999</v>
      </c>
      <c r="I24" s="300">
        <f>IF('Eff Conc.'!I24="", " ", 'Eff Conc.'!$D24*'Eff Conc.'!I24*3.78)</f>
        <v>734.45399999999995</v>
      </c>
      <c r="J24" s="300">
        <f>IF('Eff Conc.'!J24="", " ", 'Eff Conc.'!$D24*'Eff Conc.'!J24*3.78)</f>
        <v>962.38799999999992</v>
      </c>
      <c r="K24" s="300">
        <f>IF('Eff Conc.'!K24="", " ", 'Eff Conc.'!$D24*'Eff Conc.'!K24*3.78)</f>
        <v>4.3054199999999998</v>
      </c>
      <c r="L24" s="300">
        <f>IF('Eff Conc.'!L24="", " ", 'Eff Conc.'!$D24*'Eff Conc.'!L24*3.78)</f>
        <v>734.45399999999995</v>
      </c>
      <c r="M24" s="300" t="str">
        <f>IF('Eff Conc.'!M24="", " ", 'Eff Conc.'!$D24*'Eff Conc.'!M24*3.78)</f>
        <v xml:space="preserve"> </v>
      </c>
      <c r="N24" s="300">
        <f>IF('Eff Conc.'!N24="", " ", 'Eff Conc.'!$D24*'Eff Conc.'!N24*3.78)</f>
        <v>30.391199999999994</v>
      </c>
      <c r="O24" s="300">
        <f>IF('Eff Conc.'!O24="", " ", 'Eff Conc.'!$D24*'Eff Conc.'!O24*3.78)</f>
        <v>19.24776</v>
      </c>
      <c r="P24" s="300">
        <f>IF('Eff Conc.'!P24="", " ", 'Eff Conc.'!$E24*'Eff Conc.'!P24*3.78)</f>
        <v>21.300299999999996</v>
      </c>
      <c r="Q24" s="300">
        <f>IF('Eff Conc.'!U24="", " ", 'Eff Conc.'!$D24*'Eff Conc.'!U24*3.78)</f>
        <v>438.13980000000004</v>
      </c>
    </row>
    <row r="25" spans="1:17" ht="15" customHeight="1" x14ac:dyDescent="0.25">
      <c r="A25" s="207" t="str">
        <f>'Eff Conc.'!A25</f>
        <v>Q1 2013</v>
      </c>
      <c r="B25" s="98">
        <f>'Eff Conc.'!B25</f>
        <v>41345</v>
      </c>
      <c r="C25" s="146" t="str">
        <f>'Eff Conc.'!C25</f>
        <v>N</v>
      </c>
      <c r="D25" s="261">
        <f>'Eff Conc.'!D25</f>
        <v>6.5</v>
      </c>
      <c r="E25" s="261">
        <f>'Eff Conc.'!E25</f>
        <v>15.1</v>
      </c>
      <c r="F25" s="300">
        <f>IF(OR('Eff Conc.'!F25=0,'Eff Conc.'!F25=""), " ", 'Eff Conc.'!$D25*'Eff Conc.'!F25*3.78)</f>
        <v>1218.672</v>
      </c>
      <c r="G25" s="300">
        <f>IF(OR('Eff Conc.'!G25=0,'Eff Conc.'!G25=""), " ", 'Eff Conc.'!$D25*'Eff Conc.'!G25*3.78)</f>
        <v>1243.242</v>
      </c>
      <c r="H25" s="300">
        <f>IF('Eff Conc.'!H25="", " ", 'Eff Conc.'!$D25*'Eff Conc.'!H25*3.78)</f>
        <v>737.09999999999991</v>
      </c>
      <c r="I25" s="300">
        <f>IF('Eff Conc.'!I25="", " ", 'Eff Conc.'!$D25*'Eff Conc.'!I25*3.78)</f>
        <v>761.67</v>
      </c>
      <c r="J25" s="300">
        <f>IF('Eff Conc.'!J25="", " ", 'Eff Conc.'!$D25*'Eff Conc.'!J25*3.78)</f>
        <v>442.26</v>
      </c>
      <c r="K25" s="300">
        <f>IF('Eff Conc.'!K25="", " ", 'Eff Conc.'!$D25*'Eff Conc.'!K25*3.78)</f>
        <v>39.311999999999998</v>
      </c>
      <c r="L25" s="300">
        <f>IF('Eff Conc.'!L25="", " ", 'Eff Conc.'!$D25*'Eff Conc.'!L25*3.78)</f>
        <v>737.09999999999991</v>
      </c>
      <c r="M25" s="300" t="str">
        <f>IF('Eff Conc.'!M25="", " ", 'Eff Conc.'!$D25*'Eff Conc.'!M25*3.78)</f>
        <v xml:space="preserve"> </v>
      </c>
      <c r="N25" s="300">
        <f>IF('Eff Conc.'!N25="", " ", 'Eff Conc.'!$D25*'Eff Conc.'!N25*3.78)</f>
        <v>36.854999999999997</v>
      </c>
      <c r="O25" s="300">
        <f>IF('Eff Conc.'!O25="", " ", 'Eff Conc.'!$D25*'Eff Conc.'!O25*3.78)</f>
        <v>27.027000000000001</v>
      </c>
      <c r="P25" s="300">
        <f>IF('Eff Conc.'!P25="", " ", 'Eff Conc.'!$E25*'Eff Conc.'!P25*3.78)</f>
        <v>42.237719999999996</v>
      </c>
      <c r="Q25" s="300">
        <f>IF('Eff Conc.'!U25="", " ", 'Eff Conc.'!$D25*'Eff Conc.'!U25*3.78)</f>
        <v>442.26</v>
      </c>
    </row>
    <row r="26" spans="1:17" ht="15" customHeight="1" x14ac:dyDescent="0.25">
      <c r="A26" s="207" t="str">
        <f>'Eff Conc.'!A26</f>
        <v>Q1 2013</v>
      </c>
      <c r="B26" s="98">
        <f>'Eff Conc.'!B26</f>
        <v>41353</v>
      </c>
      <c r="C26" s="146" t="str">
        <f>'Eff Conc.'!C26</f>
        <v>N</v>
      </c>
      <c r="D26" s="261">
        <f>'Eff Conc.'!D26</f>
        <v>6.2</v>
      </c>
      <c r="E26" s="261">
        <f>'Eff Conc.'!E26</f>
        <v>12.3</v>
      </c>
      <c r="F26" s="300">
        <f>IF(OR('Eff Conc.'!F26=0,'Eff Conc.'!F26=""), " ", 'Eff Conc.'!$D26*'Eff Conc.'!F26*3.78)</f>
        <v>1361.6315999999999</v>
      </c>
      <c r="G26" s="300">
        <f>IF(OR('Eff Conc.'!G26=0,'Eff Conc.'!G26=""), " ", 'Eff Conc.'!$D26*'Eff Conc.'!G26*3.78)</f>
        <v>1244.4516000000001</v>
      </c>
      <c r="H26" s="300">
        <f>IF('Eff Conc.'!H26="", " ", 'Eff Conc.'!$D26*'Eff Conc.'!H26*3.78)</f>
        <v>679.64400000000001</v>
      </c>
      <c r="I26" s="300">
        <f>IF('Eff Conc.'!I26="", " ", 'Eff Conc.'!$D26*'Eff Conc.'!I26*3.78)</f>
        <v>562.46400000000006</v>
      </c>
      <c r="J26" s="300">
        <f>IF('Eff Conc.'!J26="", " ", 'Eff Conc.'!$D26*'Eff Conc.'!J26*3.78)</f>
        <v>492.15600000000006</v>
      </c>
      <c r="K26" s="300">
        <f>IF('Eff Conc.'!K26="", " ", 'Eff Conc.'!$D26*'Eff Conc.'!K26*3.78)</f>
        <v>189.83159999999998</v>
      </c>
      <c r="L26" s="300">
        <f>IF('Eff Conc.'!L26="", " ", 'Eff Conc.'!$D26*'Eff Conc.'!L26*3.78)</f>
        <v>656.20799999999997</v>
      </c>
      <c r="M26" s="300" t="str">
        <f>IF('Eff Conc.'!M26="", " ", 'Eff Conc.'!$D26*'Eff Conc.'!M26*3.78)</f>
        <v xml:space="preserve"> </v>
      </c>
      <c r="N26" s="300">
        <f>IF('Eff Conc.'!N26="", " ", 'Eff Conc.'!$D26*'Eff Conc.'!N26*3.78)</f>
        <v>20.62368</v>
      </c>
      <c r="O26" s="300">
        <f>IF('Eff Conc.'!O26="", " ", 'Eff Conc.'!$D26*'Eff Conc.'!O26*3.78)</f>
        <v>22.029839999999997</v>
      </c>
      <c r="P26" s="300">
        <f>IF('Eff Conc.'!P26="", " ", 'Eff Conc.'!$E26*'Eff Conc.'!P26*3.78)</f>
        <v>30.221100000000003</v>
      </c>
      <c r="Q26" s="300">
        <f>IF('Eff Conc.'!U26="", " ", 'Eff Conc.'!$D26*'Eff Conc.'!U26*3.78)</f>
        <v>307.01159999999999</v>
      </c>
    </row>
    <row r="27" spans="1:17" ht="15" customHeight="1" x14ac:dyDescent="0.25">
      <c r="A27" s="207" t="str">
        <f>'Eff Conc.'!A27</f>
        <v>Q2 2013</v>
      </c>
      <c r="B27" s="98">
        <f>'Eff Conc.'!B27</f>
        <v>41373</v>
      </c>
      <c r="C27" s="146" t="str">
        <f>'Eff Conc.'!C27</f>
        <v>N</v>
      </c>
      <c r="D27" s="261">
        <f>'Eff Conc.'!D27</f>
        <v>10.3</v>
      </c>
      <c r="E27" s="261">
        <f>'Eff Conc.'!E27</f>
        <v>15.3</v>
      </c>
      <c r="F27" s="300">
        <f>IF(OR('Eff Conc.'!F27=0,'Eff Conc.'!F27=""), " ", 'Eff Conc.'!$D27*'Eff Conc.'!F27*3.78)</f>
        <v>1825.381656</v>
      </c>
      <c r="G27" s="300">
        <f>IF(OR('Eff Conc.'!G27=0,'Eff Conc.'!G27=""), " ", 'Eff Conc.'!$D27*'Eff Conc.'!G27*3.78)</f>
        <v>1708.5796560000001</v>
      </c>
      <c r="H27" s="300">
        <f>IF('Eff Conc.'!H27="", " ", 'Eff Conc.'!$D27*'Eff Conc.'!H27*3.78)</f>
        <v>1518.4260000000002</v>
      </c>
      <c r="I27" s="300">
        <f>IF('Eff Conc.'!I27="", " ", 'Eff Conc.'!$D27*'Eff Conc.'!I27*3.78)</f>
        <v>1401.624</v>
      </c>
      <c r="J27" s="300">
        <f>IF('Eff Conc.'!J27="", " ", 'Eff Conc.'!$D27*'Eff Conc.'!J27*3.78)</f>
        <v>303.68520000000001</v>
      </c>
      <c r="K27" s="300">
        <f>IF('Eff Conc.'!K27="", " ", 'Eff Conc.'!$D27*'Eff Conc.'!K27*3.78)</f>
        <v>3.2704560000000003</v>
      </c>
      <c r="L27" s="300">
        <f>IF('Eff Conc.'!L27="", " ", 'Eff Conc.'!$D27*'Eff Conc.'!L27*3.78)</f>
        <v>1401.624</v>
      </c>
      <c r="M27" s="300" t="str">
        <f>IF('Eff Conc.'!M27="", " ", 'Eff Conc.'!$D27*'Eff Conc.'!M27*3.78)</f>
        <v xml:space="preserve"> </v>
      </c>
      <c r="N27" s="300">
        <f>IF('Eff Conc.'!N27="", " ", 'Eff Conc.'!$D27*'Eff Conc.'!N27*3.78)</f>
        <v>46.720800000000004</v>
      </c>
      <c r="O27" s="300">
        <f>IF('Eff Conc.'!O27="", " ", 'Eff Conc.'!$D27*'Eff Conc.'!O27*3.78)</f>
        <v>37.376639999999995</v>
      </c>
      <c r="P27" s="300">
        <f>IF('Eff Conc.'!P27="", " ", 'Eff Conc.'!$E27*'Eff Conc.'!P27*3.78)</f>
        <v>55.52064</v>
      </c>
      <c r="Q27" s="300">
        <f>IF('Eff Conc.'!U27="", " ", 'Eff Conc.'!$D27*'Eff Conc.'!U27*3.78)</f>
        <v>358.19279999999998</v>
      </c>
    </row>
    <row r="28" spans="1:17" ht="15" customHeight="1" x14ac:dyDescent="0.25">
      <c r="A28" s="207" t="str">
        <f>'Eff Conc.'!A28</f>
        <v>Q2 2013</v>
      </c>
      <c r="B28" s="98">
        <f>'Eff Conc.'!B28</f>
        <v>41382</v>
      </c>
      <c r="C28" s="146" t="str">
        <f>'Eff Conc.'!C28</f>
        <v>N</v>
      </c>
      <c r="D28" s="261">
        <f>'Eff Conc.'!D28</f>
        <v>12.3</v>
      </c>
      <c r="E28" s="261">
        <f>'Eff Conc.'!E28</f>
        <v>8.1</v>
      </c>
      <c r="F28" s="300">
        <f>IF(OR('Eff Conc.'!F28=0,'Eff Conc.'!F28=""), " ", 'Eff Conc.'!$D28*'Eff Conc.'!F28*3.78)</f>
        <v>2533.9229999999998</v>
      </c>
      <c r="G28" s="300">
        <f>IF(OR('Eff Conc.'!G28=0,'Eff Conc.'!G28=""), " ", 'Eff Conc.'!$D28*'Eff Conc.'!G28*3.78)</f>
        <v>2487.4290000000001</v>
      </c>
      <c r="H28" s="300">
        <f>IF('Eff Conc.'!H28="", " ", 'Eff Conc.'!$D28*'Eff Conc.'!H28*3.78)</f>
        <v>1673.7839999999999</v>
      </c>
      <c r="I28" s="300">
        <f>IF('Eff Conc.'!I28="", " ", 'Eff Conc.'!$D28*'Eff Conc.'!I28*3.78)</f>
        <v>1627.29</v>
      </c>
      <c r="J28" s="300">
        <f>IF('Eff Conc.'!J28="", " ", 'Eff Conc.'!$D28*'Eff Conc.'!J28*3.78)</f>
        <v>790.39800000000002</v>
      </c>
      <c r="K28" s="300">
        <f>IF('Eff Conc.'!K28="", " ", 'Eff Conc.'!$D28*'Eff Conc.'!K28*3.78)</f>
        <v>69.741000000000014</v>
      </c>
      <c r="L28" s="300">
        <f>IF('Eff Conc.'!L28="", " ", 'Eff Conc.'!$D28*'Eff Conc.'!L28*3.78)</f>
        <v>1580.796</v>
      </c>
      <c r="M28" s="300" t="str">
        <f>IF('Eff Conc.'!M28="", " ", 'Eff Conc.'!$D28*'Eff Conc.'!M28*3.78)</f>
        <v xml:space="preserve"> </v>
      </c>
      <c r="N28" s="300">
        <f>IF('Eff Conc.'!N28="", " ", 'Eff Conc.'!$D28*'Eff Conc.'!N28*3.78)</f>
        <v>51.1434</v>
      </c>
      <c r="O28" s="300">
        <f>IF('Eff Conc.'!O28="", " ", 'Eff Conc.'!$D28*'Eff Conc.'!O28*3.78)</f>
        <v>51.1434</v>
      </c>
      <c r="P28" s="300">
        <f>IF('Eff Conc.'!P28="", " ", 'Eff Conc.'!$E28*'Eff Conc.'!P28*3.78)</f>
        <v>20.207879999999999</v>
      </c>
      <c r="Q28" s="300">
        <f>IF('Eff Conc.'!U28="", " ", 'Eff Conc.'!$D28*'Eff Conc.'!U28*3.78)</f>
        <v>381.25079999999997</v>
      </c>
    </row>
    <row r="29" spans="1:17" ht="15" customHeight="1" x14ac:dyDescent="0.25">
      <c r="A29" s="207" t="str">
        <f>'Eff Conc.'!A29</f>
        <v>Q2 2013</v>
      </c>
      <c r="B29" s="98">
        <f>'Eff Conc.'!B29</f>
        <v>41403</v>
      </c>
      <c r="C29" s="146" t="str">
        <f>'Eff Conc.'!C29</f>
        <v>N</v>
      </c>
      <c r="D29" s="261">
        <f>'Eff Conc.'!D29</f>
        <v>8.8000000000000007</v>
      </c>
      <c r="E29" s="261">
        <f>'Eff Conc.'!E29</f>
        <v>14.4</v>
      </c>
      <c r="F29" s="300">
        <f>IF(OR('Eff Conc.'!F29=0,'Eff Conc.'!F29=""), " ", 'Eff Conc.'!$D29*'Eff Conc.'!F29*3.78)</f>
        <v>2336.7960000000003</v>
      </c>
      <c r="G29" s="300">
        <f>IF(OR('Eff Conc.'!G29=0,'Eff Conc.'!G29=""), " ", 'Eff Conc.'!$D29*'Eff Conc.'!G29*3.78)</f>
        <v>2303.5320000000002</v>
      </c>
      <c r="H29" s="300">
        <f>IF('Eff Conc.'!H29="", " ", 'Eff Conc.'!$D29*'Eff Conc.'!H29*3.78)</f>
        <v>1197.5039999999999</v>
      </c>
      <c r="I29" s="300">
        <f>IF('Eff Conc.'!I29="", " ", 'Eff Conc.'!$D29*'Eff Conc.'!I29*3.78)</f>
        <v>1164.24</v>
      </c>
      <c r="J29" s="300">
        <f>IF('Eff Conc.'!J29="", " ", 'Eff Conc.'!$D29*'Eff Conc.'!J29*3.78)</f>
        <v>1130.9760000000001</v>
      </c>
      <c r="K29" s="300">
        <f>IF('Eff Conc.'!K29="", " ", 'Eff Conc.'!$D29*'Eff Conc.'!K29*3.78)</f>
        <v>8.3160000000000007</v>
      </c>
      <c r="L29" s="300">
        <f>IF('Eff Conc.'!L29="", " ", 'Eff Conc.'!$D29*'Eff Conc.'!L29*3.78)</f>
        <v>1064.4480000000001</v>
      </c>
      <c r="M29" s="300" t="str">
        <f>IF('Eff Conc.'!M29="", " ", 'Eff Conc.'!$D29*'Eff Conc.'!M29*3.78)</f>
        <v xml:space="preserve"> </v>
      </c>
      <c r="N29" s="300">
        <f>IF('Eff Conc.'!N29="", " ", 'Eff Conc.'!$D29*'Eff Conc.'!N29*3.78)</f>
        <v>36.590400000000002</v>
      </c>
      <c r="O29" s="300">
        <f>IF('Eff Conc.'!O29="", " ", 'Eff Conc.'!$D29*'Eff Conc.'!O29*3.78)</f>
        <v>29.9376</v>
      </c>
      <c r="P29" s="300">
        <f>IF('Eff Conc.'!P29="", " ", 'Eff Conc.'!$E29*'Eff Conc.'!P29*3.78)</f>
        <v>31.57056</v>
      </c>
      <c r="Q29" s="300">
        <f>IF('Eff Conc.'!U29="", " ", 'Eff Conc.'!$D29*'Eff Conc.'!U29*3.78)</f>
        <v>226.1952</v>
      </c>
    </row>
    <row r="30" spans="1:17" ht="15" customHeight="1" x14ac:dyDescent="0.25">
      <c r="A30" s="207" t="str">
        <f>'Eff Conc.'!A30</f>
        <v>Q2 2013</v>
      </c>
      <c r="B30" s="98">
        <f>'Eff Conc.'!B30</f>
        <v>41417</v>
      </c>
      <c r="C30" s="146" t="str">
        <f>'Eff Conc.'!C30</f>
        <v>N</v>
      </c>
      <c r="D30" s="261">
        <f>'Eff Conc.'!D30</f>
        <v>5.8</v>
      </c>
      <c r="E30" s="261">
        <f>'Eff Conc.'!E30</f>
        <v>10.199999999999999</v>
      </c>
      <c r="F30" s="300">
        <f>IF(OR('Eff Conc.'!F30=0,'Eff Conc.'!F30=""), " ", 'Eff Conc.'!$D30*'Eff Conc.'!F30*3.78)</f>
        <v>1980.39492</v>
      </c>
      <c r="G30" s="300">
        <f>IF(OR('Eff Conc.'!G30=0,'Eff Conc.'!G30=""), " ", 'Eff Conc.'!$D30*'Eff Conc.'!G30*3.78)</f>
        <v>1761.1549199999999</v>
      </c>
      <c r="H30" s="300">
        <f>IF('Eff Conc.'!H30="", " ", 'Eff Conc.'!$D30*'Eff Conc.'!H30*3.78)</f>
        <v>833.11199999999997</v>
      </c>
      <c r="I30" s="300">
        <f>IF('Eff Conc.'!I30="", " ", 'Eff Conc.'!$D30*'Eff Conc.'!I30*3.78)</f>
        <v>613.87199999999996</v>
      </c>
      <c r="J30" s="300">
        <f>IF('Eff Conc.'!J30="", " ", 'Eff Conc.'!$D30*'Eff Conc.'!J30*3.78)</f>
        <v>1140.0479999999998</v>
      </c>
      <c r="K30" s="300">
        <f>IF('Eff Conc.'!K30="", " ", 'Eff Conc.'!$D30*'Eff Conc.'!K30*3.78)</f>
        <v>7.2349199999999989</v>
      </c>
      <c r="L30" s="300">
        <f>IF('Eff Conc.'!L30="", " ", 'Eff Conc.'!$D30*'Eff Conc.'!L30*3.78)</f>
        <v>635.79599999999994</v>
      </c>
      <c r="M30" s="300" t="str">
        <f>IF('Eff Conc.'!M30="", " ", 'Eff Conc.'!$D30*'Eff Conc.'!M30*3.78)</f>
        <v xml:space="preserve"> </v>
      </c>
      <c r="N30" s="300">
        <f>IF('Eff Conc.'!N30="", " ", 'Eff Conc.'!$D30*'Eff Conc.'!N30*3.78)</f>
        <v>18.635399999999997</v>
      </c>
      <c r="O30" s="300">
        <f>IF('Eff Conc.'!O30="", " ", 'Eff Conc.'!$D30*'Eff Conc.'!O30*3.78)</f>
        <v>11.83896</v>
      </c>
      <c r="P30" s="300">
        <f>IF('Eff Conc.'!P30="", " ", 'Eff Conc.'!$E30*'Eff Conc.'!P30*3.78)</f>
        <v>9.2534399999999994</v>
      </c>
      <c r="Q30" s="300">
        <f>IF('Eff Conc.'!U30="", " ", 'Eff Conc.'!$D30*'Eff Conc.'!U30*3.78)</f>
        <v>201.70079999999996</v>
      </c>
    </row>
    <row r="31" spans="1:17" ht="15" customHeight="1" x14ac:dyDescent="0.25">
      <c r="A31" s="207" t="str">
        <f>'Eff Conc.'!A31</f>
        <v>Q2 2013</v>
      </c>
      <c r="B31" s="98">
        <f>'Eff Conc.'!B31</f>
        <v>41429</v>
      </c>
      <c r="C31" s="146" t="str">
        <f>'Eff Conc.'!C31</f>
        <v>N</v>
      </c>
      <c r="D31" s="261">
        <f>'Eff Conc.'!D31</f>
        <v>7.1</v>
      </c>
      <c r="E31" s="261">
        <f>'Eff Conc.'!E31</f>
        <v>13.8</v>
      </c>
      <c r="F31" s="300">
        <f>IF(OR('Eff Conc.'!F31=0,'Eff Conc.'!F31=""), " ", 'Eff Conc.'!$D31*'Eff Conc.'!F31*3.78)</f>
        <v>2211.71958</v>
      </c>
      <c r="G31" s="300">
        <f>IF(OR('Eff Conc.'!G31=0,'Eff Conc.'!G31=""), " ", 'Eff Conc.'!$D31*'Eff Conc.'!G31*3.78)</f>
        <v>2158.0435799999996</v>
      </c>
      <c r="H31" s="300">
        <f>IF('Eff Conc.'!H31="", " ", 'Eff Conc.'!$D31*'Eff Conc.'!H31*3.78)</f>
        <v>751.46399999999994</v>
      </c>
      <c r="I31" s="300">
        <f>IF('Eff Conc.'!I31="", " ", 'Eff Conc.'!$D31*'Eff Conc.'!I31*3.78)</f>
        <v>697.7879999999999</v>
      </c>
      <c r="J31" s="300">
        <f>IF('Eff Conc.'!J31="", " ", 'Eff Conc.'!$D31*'Eff Conc.'!J31*3.78)</f>
        <v>1449.252</v>
      </c>
      <c r="K31" s="300">
        <f>IF('Eff Conc.'!K31="", " ", 'Eff Conc.'!$D31*'Eff Conc.'!K31*3.78)</f>
        <v>11.003579999999998</v>
      </c>
      <c r="L31" s="300">
        <f>IF('Eff Conc.'!L31="", " ", 'Eff Conc.'!$D31*'Eff Conc.'!L31*3.78)</f>
        <v>778.30199999999991</v>
      </c>
      <c r="M31" s="300" t="str">
        <f>IF('Eff Conc.'!M31="", " ", 'Eff Conc.'!$D31*'Eff Conc.'!M31*3.78)</f>
        <v xml:space="preserve"> </v>
      </c>
      <c r="N31" s="300">
        <f>IF('Eff Conc.'!N31="", " ", 'Eff Conc.'!$D31*'Eff Conc.'!N31*3.78)</f>
        <v>29.521799999999999</v>
      </c>
      <c r="O31" s="300">
        <f>IF('Eff Conc.'!O31="", " ", 'Eff Conc.'!$D31*'Eff Conc.'!O31*3.78)</f>
        <v>18.249839999999999</v>
      </c>
      <c r="P31" s="300">
        <f>IF('Eff Conc.'!P31="", " ", 'Eff Conc.'!$E31*'Eff Conc.'!P31*3.78)</f>
        <v>23.473800000000001</v>
      </c>
      <c r="Q31" s="300">
        <f>IF('Eff Conc.'!U31="", " ", 'Eff Conc.'!$D31*'Eff Conc.'!U31*3.78)</f>
        <v>198.60119999999998</v>
      </c>
    </row>
    <row r="32" spans="1:17" ht="15" customHeight="1" x14ac:dyDescent="0.25">
      <c r="A32" s="207" t="str">
        <f>'Eff Conc.'!A32</f>
        <v>Q2 2013</v>
      </c>
      <c r="B32" s="98">
        <f>'Eff Conc.'!B32</f>
        <v>41444</v>
      </c>
      <c r="C32" s="146" t="str">
        <f>'Eff Conc.'!C32</f>
        <v>N</v>
      </c>
      <c r="D32" s="261">
        <f>'Eff Conc.'!D32</f>
        <v>8.6999999999999993</v>
      </c>
      <c r="E32" s="261">
        <f>'Eff Conc.'!E32</f>
        <v>15.2</v>
      </c>
      <c r="F32" s="300">
        <f>IF(OR('Eff Conc.'!F32=0,'Eff Conc.'!F32=""), " ", 'Eff Conc.'!$D32*'Eff Conc.'!F32*3.78)</f>
        <v>1878.7771799999998</v>
      </c>
      <c r="G32" s="300">
        <f>IF(OR('Eff Conc.'!G32=0,'Eff Conc.'!G32=""), " ", 'Eff Conc.'!$D32*'Eff Conc.'!G32*3.78)</f>
        <v>1747.2331799999999</v>
      </c>
      <c r="H32" s="300">
        <f>IF('Eff Conc.'!H32="", " ", 'Eff Conc.'!$D32*'Eff Conc.'!H32*3.78)</f>
        <v>1348.3259999999998</v>
      </c>
      <c r="I32" s="300">
        <f>IF('Eff Conc.'!I32="", " ", 'Eff Conc.'!$D32*'Eff Conc.'!I32*3.78)</f>
        <v>1216.7819999999999</v>
      </c>
      <c r="J32" s="300">
        <f>IF('Eff Conc.'!J32="", " ", 'Eff Conc.'!$D32*'Eff Conc.'!J32*3.78)</f>
        <v>526.17599999999993</v>
      </c>
      <c r="K32" s="300">
        <f>IF('Eff Conc.'!K32="", " ", 'Eff Conc.'!$D32*'Eff Conc.'!K32*3.78)</f>
        <v>4.2751799999999998</v>
      </c>
      <c r="L32" s="300">
        <f>IF('Eff Conc.'!L32="", " ", 'Eff Conc.'!$D32*'Eff Conc.'!L32*3.78)</f>
        <v>1118.1239999999998</v>
      </c>
      <c r="M32" s="300" t="str">
        <f>IF('Eff Conc.'!M32="", " ", 'Eff Conc.'!$D32*'Eff Conc.'!M32*3.78)</f>
        <v xml:space="preserve"> </v>
      </c>
      <c r="N32" s="300">
        <f>IF('Eff Conc.'!N32="", " ", 'Eff Conc.'!$D32*'Eff Conc.'!N32*3.78)</f>
        <v>49.328999999999994</v>
      </c>
      <c r="O32" s="300">
        <f>IF('Eff Conc.'!O32="", " ", 'Eff Conc.'!$D32*'Eff Conc.'!O32*3.78)</f>
        <v>39.463199999999993</v>
      </c>
      <c r="P32" s="300">
        <f>IF('Eff Conc.'!P32="", " ", 'Eff Conc.'!$E32*'Eff Conc.'!P32*3.78)</f>
        <v>45.390239999999991</v>
      </c>
      <c r="Q32" s="300">
        <f>IF('Eff Conc.'!U32="", " ", 'Eff Conc.'!$D32*'Eff Conc.'!U32*3.78)</f>
        <v>220.33619999999999</v>
      </c>
    </row>
    <row r="34" spans="1:17" ht="15.75" thickBot="1" x14ac:dyDescent="0.3"/>
    <row r="35" spans="1:17" s="130" customFormat="1" ht="15.75" x14ac:dyDescent="0.25">
      <c r="A35" s="296" t="s">
        <v>170</v>
      </c>
      <c r="B35" s="293"/>
      <c r="C35" s="293"/>
      <c r="D35" s="293"/>
      <c r="E35" s="293"/>
      <c r="F35" s="293"/>
      <c r="G35" s="293"/>
      <c r="H35" s="293"/>
      <c r="I35" s="293"/>
      <c r="J35" s="293"/>
      <c r="K35" s="293"/>
      <c r="L35" s="293"/>
      <c r="M35" s="293"/>
      <c r="N35" s="69"/>
      <c r="O35" s="69"/>
      <c r="P35" s="69"/>
      <c r="Q35" s="69"/>
    </row>
    <row r="36" spans="1:17" s="130" customFormat="1" x14ac:dyDescent="0.25">
      <c r="A36" s="294" t="s">
        <v>143</v>
      </c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51"/>
      <c r="O36" s="51"/>
      <c r="P36" s="51"/>
      <c r="Q36" s="51"/>
    </row>
    <row r="37" spans="1:17" s="130" customFormat="1" x14ac:dyDescent="0.25">
      <c r="A37" s="294" t="s">
        <v>118</v>
      </c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51"/>
      <c r="O37" s="51"/>
      <c r="P37" s="51"/>
      <c r="Q37" s="51"/>
    </row>
    <row r="38" spans="1:17" s="141" customFormat="1" x14ac:dyDescent="0.25">
      <c r="A38" s="294"/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51"/>
      <c r="O38" s="51"/>
      <c r="P38" s="51"/>
      <c r="Q38" s="51"/>
    </row>
    <row r="39" spans="1:17" s="130" customFormat="1" ht="14.25" customHeight="1" x14ac:dyDescent="0.25">
      <c r="A39" s="295" t="s">
        <v>109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</row>
    <row r="40" spans="1:17" s="130" customFormat="1" ht="14.25" customHeight="1" x14ac:dyDescent="0.25">
      <c r="A40" s="185" t="s">
        <v>180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</row>
    <row r="41" spans="1:17" s="130" customFormat="1" ht="14.25" customHeight="1" x14ac:dyDescent="0.25">
      <c r="A41" s="185" t="s">
        <v>181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</row>
    <row r="42" spans="1:17" s="130" customFormat="1" ht="14.25" customHeight="1" x14ac:dyDescent="0.25">
      <c r="A42" s="185" t="s">
        <v>117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</row>
    <row r="43" spans="1:17" s="130" customFormat="1" ht="14.25" customHeight="1" x14ac:dyDescent="0.25">
      <c r="A43" s="7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</row>
    <row r="44" spans="1:17" s="130" customFormat="1" ht="14.25" customHeight="1" x14ac:dyDescent="0.25">
      <c r="A44" s="295" t="s">
        <v>179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</row>
    <row r="45" spans="1:17" s="130" customFormat="1" ht="14.25" customHeight="1" x14ac:dyDescent="0.25">
      <c r="A45" s="185" t="s">
        <v>184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  <row r="46" spans="1:17" s="130" customFormat="1" x14ac:dyDescent="0.25">
      <c r="A46" s="186" t="s">
        <v>183</v>
      </c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</row>
    <row r="47" spans="1:17" s="130" customFormat="1" x14ac:dyDescent="0.25">
      <c r="A47" s="186" t="s">
        <v>182</v>
      </c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</row>
    <row r="48" spans="1:17" s="130" customFormat="1" x14ac:dyDescent="0.25">
      <c r="A48" s="186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</row>
    <row r="49" spans="1:17" s="130" customFormat="1" x14ac:dyDescent="0.25">
      <c r="A49" s="284" t="s">
        <v>40</v>
      </c>
      <c r="B49" s="275"/>
      <c r="C49" s="299"/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N49" s="283"/>
      <c r="O49" s="283"/>
      <c r="P49" s="283"/>
      <c r="Q49" s="187"/>
    </row>
    <row r="50" spans="1:17" s="130" customFormat="1" x14ac:dyDescent="0.25">
      <c r="A50" s="77" t="s">
        <v>44</v>
      </c>
      <c r="B50" s="76"/>
      <c r="C50" s="119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187"/>
    </row>
    <row r="51" spans="1:17" s="130" customFormat="1" x14ac:dyDescent="0.25">
      <c r="A51" s="77" t="s">
        <v>101</v>
      </c>
      <c r="B51" s="76"/>
      <c r="C51" s="119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187"/>
    </row>
    <row r="52" spans="1:17" s="130" customFormat="1" x14ac:dyDescent="0.25">
      <c r="A52" s="77" t="s">
        <v>42</v>
      </c>
      <c r="B52" s="76"/>
      <c r="C52" s="119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187"/>
    </row>
    <row r="53" spans="1:17" s="130" customFormat="1" x14ac:dyDescent="0.25">
      <c r="A53" s="77" t="s">
        <v>43</v>
      </c>
      <c r="B53" s="76"/>
      <c r="C53" s="119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187"/>
    </row>
    <row r="54" spans="1:17" s="130" customFormat="1" ht="15.75" thickBot="1" x14ac:dyDescent="0.3">
      <c r="A54" s="84" t="s">
        <v>190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</row>
    <row r="55" spans="1:17" s="130" customFormat="1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</row>
  </sheetData>
  <sheetProtection selectLockedCells="1"/>
  <mergeCells count="1">
    <mergeCell ref="D5:E5"/>
  </mergeCells>
  <conditionalFormatting sqref="C7:C32">
    <cfRule type="containsText" dxfId="5" priority="4" operator="containsText" text="Y">
      <formula>NOT(ISERROR(SEARCH("Y",C7)))</formula>
    </cfRule>
  </conditionalFormatting>
  <conditionalFormatting sqref="A7:Q32">
    <cfRule type="containsBlanks" dxfId="4" priority="6">
      <formula>LEN(TRIM(A7))=0</formula>
    </cfRule>
  </conditionalFormatting>
  <conditionalFormatting sqref="F7:Q32">
    <cfRule type="cellIs" dxfId="3" priority="1" operator="equal">
      <formula>0</formula>
    </cfRule>
    <cfRule type="containsErrors" dxfId="2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13"/>
  <sheetViews>
    <sheetView zoomScaleNormal="100" workbookViewId="0">
      <selection activeCell="I19" sqref="I19"/>
    </sheetView>
  </sheetViews>
  <sheetFormatPr defaultRowHeight="15" x14ac:dyDescent="0.25"/>
  <cols>
    <col min="1" max="1" width="17" style="130" customWidth="1"/>
    <col min="2" max="2" width="10.5703125" style="130" bestFit="1" customWidth="1"/>
    <col min="3" max="16" width="6" style="130" customWidth="1"/>
    <col min="17" max="17" width="7.42578125" style="130" customWidth="1"/>
    <col min="18" max="18" width="8.28515625" style="130" customWidth="1"/>
    <col min="19" max="16384" width="9.140625" style="130"/>
  </cols>
  <sheetData>
    <row r="1" spans="1:19" ht="23.25" customHeight="1" thickBot="1" x14ac:dyDescent="0.4">
      <c r="A1" s="97" t="s">
        <v>129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O1" s="132"/>
      <c r="P1" s="132"/>
      <c r="Q1" s="143"/>
      <c r="R1" s="143"/>
    </row>
    <row r="2" spans="1:19" s="64" customFormat="1" ht="18.75" x14ac:dyDescent="0.3">
      <c r="A2" s="170" t="str">
        <f>' Inf Conc'!A2</f>
        <v>Delta Diablo Sanitation District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2"/>
      <c r="O2" s="25"/>
      <c r="P2" s="25"/>
      <c r="Q2" s="25"/>
      <c r="R2" s="25"/>
      <c r="S2" s="63"/>
    </row>
    <row r="3" spans="1:19" s="64" customFormat="1" ht="19.5" thickBot="1" x14ac:dyDescent="0.35">
      <c r="A3" s="173" t="str">
        <f>' Inf Conc'!A3</f>
        <v>Darrell Cain, Lab Manager, (925)756-1915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5"/>
      <c r="O3" s="25"/>
      <c r="P3" s="25"/>
      <c r="Q3" s="25"/>
      <c r="R3" s="25"/>
      <c r="S3" s="63"/>
    </row>
    <row r="4" spans="1:19" ht="19.5" thickBot="1" x14ac:dyDescent="0.35"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</row>
    <row r="5" spans="1:19" ht="27.75" customHeight="1" x14ac:dyDescent="0.25">
      <c r="A5" s="144" t="s">
        <v>34</v>
      </c>
      <c r="B5" s="2" t="s">
        <v>0</v>
      </c>
      <c r="C5" s="343" t="s">
        <v>4</v>
      </c>
      <c r="D5" s="344"/>
      <c r="E5" s="343" t="s">
        <v>1</v>
      </c>
      <c r="F5" s="344"/>
      <c r="G5" s="343" t="s">
        <v>2</v>
      </c>
      <c r="H5" s="344"/>
      <c r="I5" s="343" t="s">
        <v>3</v>
      </c>
      <c r="J5" s="344"/>
      <c r="K5" s="343" t="s">
        <v>8</v>
      </c>
      <c r="L5" s="344"/>
      <c r="M5" s="343" t="s">
        <v>17</v>
      </c>
      <c r="N5" s="344"/>
      <c r="O5" s="343" t="s">
        <v>9</v>
      </c>
      <c r="P5" s="344"/>
      <c r="Q5" s="343" t="s">
        <v>112</v>
      </c>
      <c r="R5" s="344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87" t="s">
        <v>31</v>
      </c>
      <c r="N6" s="99" t="s">
        <v>32</v>
      </c>
      <c r="O6" s="8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69" t="str">
        <f>' Inf Conc'!A7</f>
        <v>Dry 2012</v>
      </c>
      <c r="B7" s="168">
        <f>'Inf Load'!B7</f>
        <v>41109</v>
      </c>
      <c r="C7" s="163">
        <v>7.0000000000000007E-2</v>
      </c>
      <c r="D7" s="164">
        <v>0.1</v>
      </c>
      <c r="E7" s="257">
        <v>0.02</v>
      </c>
      <c r="F7" s="258">
        <v>0.1</v>
      </c>
      <c r="G7" s="163">
        <v>2E-3</v>
      </c>
      <c r="H7" s="164">
        <v>0.03</v>
      </c>
      <c r="I7" s="257">
        <v>0.04</v>
      </c>
      <c r="J7" s="258">
        <v>0.1</v>
      </c>
      <c r="K7" s="163">
        <v>0.15</v>
      </c>
      <c r="L7" s="164">
        <v>0.2</v>
      </c>
      <c r="M7" s="257">
        <v>0.06</v>
      </c>
      <c r="N7" s="258">
        <v>0.1</v>
      </c>
      <c r="O7" s="80">
        <v>100</v>
      </c>
      <c r="P7" s="164">
        <v>100</v>
      </c>
      <c r="Q7" s="165"/>
      <c r="R7" s="166"/>
    </row>
    <row r="8" spans="1:19" x14ac:dyDescent="0.25">
      <c r="A8" s="169" t="str">
        <f>' Inf Conc'!A8</f>
        <v>Wet 2012/3</v>
      </c>
      <c r="B8" s="168">
        <f>'Inf Load'!B8</f>
        <v>41248</v>
      </c>
      <c r="C8" s="163">
        <v>7.0000000000000007E-2</v>
      </c>
      <c r="D8" s="164">
        <v>0.1</v>
      </c>
      <c r="E8" s="257">
        <v>0.01</v>
      </c>
      <c r="F8" s="258">
        <v>0.1</v>
      </c>
      <c r="G8" s="163">
        <v>2E-3</v>
      </c>
      <c r="H8" s="164">
        <v>0.03</v>
      </c>
      <c r="I8" s="257">
        <v>0.04</v>
      </c>
      <c r="J8" s="258">
        <v>0.1</v>
      </c>
      <c r="K8" s="163">
        <v>7.4999999999999997E-2</v>
      </c>
      <c r="L8" s="164">
        <v>0.1</v>
      </c>
      <c r="M8" s="257">
        <v>0.06</v>
      </c>
      <c r="N8" s="258">
        <v>0.01</v>
      </c>
      <c r="O8" s="80">
        <v>100</v>
      </c>
      <c r="P8" s="164">
        <v>100</v>
      </c>
      <c r="Q8" s="165"/>
      <c r="R8" s="166"/>
    </row>
    <row r="9" spans="1:19" x14ac:dyDescent="0.25">
      <c r="A9" s="169" t="str">
        <f>' Inf Conc'!A9</f>
        <v>Dry 2013</v>
      </c>
      <c r="B9" s="168">
        <f>'Inf Load'!B9</f>
        <v>41444</v>
      </c>
      <c r="C9" s="163">
        <v>0.14000000000000001</v>
      </c>
      <c r="D9" s="164">
        <v>0.2</v>
      </c>
      <c r="E9" s="257">
        <v>0.02</v>
      </c>
      <c r="F9" s="258">
        <v>0.1</v>
      </c>
      <c r="G9" s="163">
        <v>2E-3</v>
      </c>
      <c r="H9" s="164">
        <v>0.03</v>
      </c>
      <c r="I9" s="257">
        <v>0.04</v>
      </c>
      <c r="J9" s="258">
        <v>0.1</v>
      </c>
      <c r="K9" s="163">
        <v>7.4999999999999997E-2</v>
      </c>
      <c r="L9" s="164">
        <v>0.1</v>
      </c>
      <c r="M9" s="257">
        <v>0.06</v>
      </c>
      <c r="N9" s="258">
        <v>0.1</v>
      </c>
      <c r="O9" s="80">
        <v>100</v>
      </c>
      <c r="P9" s="164">
        <v>100</v>
      </c>
      <c r="Q9" s="165"/>
      <c r="R9" s="166"/>
    </row>
    <row r="11" spans="1:19" ht="15.75" thickBot="1" x14ac:dyDescent="0.3"/>
    <row r="12" spans="1:19" x14ac:dyDescent="0.25">
      <c r="A12" s="129" t="s">
        <v>103</v>
      </c>
      <c r="B12" s="197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2"/>
    </row>
    <row r="13" spans="1:19" ht="15.75" thickBot="1" x14ac:dyDescent="0.3">
      <c r="A13" s="84" t="s">
        <v>104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D7:R9">
    <cfRule type="expression" dxfId="1" priority="139">
      <formula>ISTEXT(D7)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36"/>
  <sheetViews>
    <sheetView topLeftCell="A4" zoomScaleNormal="100" workbookViewId="0">
      <pane ySplit="1575" topLeftCell="A14" activePane="bottomLeft"/>
      <selection activeCell="E30" sqref="E30"/>
      <selection pane="bottomLeft" activeCell="Q40" sqref="Q40"/>
    </sheetView>
  </sheetViews>
  <sheetFormatPr defaultRowHeight="15" x14ac:dyDescent="0.25"/>
  <cols>
    <col min="1" max="1" width="15.28515625" style="94" bestFit="1" customWidth="1"/>
    <col min="2" max="2" width="13" customWidth="1"/>
    <col min="3" max="18" width="6" style="94" customWidth="1"/>
    <col min="19" max="19" width="6.42578125" style="94" bestFit="1" customWidth="1"/>
    <col min="20" max="20" width="6" style="94" customWidth="1"/>
    <col min="21" max="21" width="5" style="94" customWidth="1"/>
    <col min="22" max="22" width="5.7109375" style="94" bestFit="1" customWidth="1"/>
    <col min="23" max="23" width="9.140625" style="94"/>
  </cols>
  <sheetData>
    <row r="1" spans="1:23" ht="23.25" customHeight="1" thickBot="1" x14ac:dyDescent="0.4">
      <c r="A1" s="147" t="s">
        <v>97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N1" s="147"/>
      <c r="O1" s="148"/>
      <c r="P1" s="148"/>
      <c r="Q1" s="148"/>
      <c r="R1" s="148"/>
      <c r="S1" s="148"/>
      <c r="T1" s="148"/>
      <c r="U1" s="149"/>
      <c r="V1" s="149"/>
    </row>
    <row r="2" spans="1:23" s="52" customFormat="1" ht="18.75" x14ac:dyDescent="0.3">
      <c r="A2" s="179" t="str">
        <f>' Inf Conc'!A2</f>
        <v>Delta Diablo Sanitation District</v>
      </c>
      <c r="B2" s="180"/>
      <c r="C2" s="180"/>
      <c r="D2" s="180"/>
      <c r="E2" s="180"/>
      <c r="F2" s="180"/>
      <c r="G2" s="180"/>
      <c r="H2" s="180"/>
      <c r="I2" s="180"/>
      <c r="J2" s="180"/>
      <c r="K2" s="181"/>
      <c r="N2" s="150"/>
      <c r="O2" s="150"/>
      <c r="P2" s="150"/>
      <c r="Q2" s="150"/>
      <c r="R2" s="150"/>
      <c r="S2" s="151"/>
      <c r="T2" s="152"/>
      <c r="U2" s="152"/>
      <c r="V2" s="152"/>
      <c r="W2" s="152"/>
    </row>
    <row r="3" spans="1:23" s="52" customFormat="1" ht="19.5" thickBot="1" x14ac:dyDescent="0.35">
      <c r="A3" s="182" t="str">
        <f>' Inf Conc'!A3</f>
        <v>Darrell Cain, Lab Manager, (925)756-1915</v>
      </c>
      <c r="B3" s="183"/>
      <c r="C3" s="183"/>
      <c r="D3" s="183"/>
      <c r="E3" s="183"/>
      <c r="F3" s="183"/>
      <c r="G3" s="183"/>
      <c r="H3" s="183"/>
      <c r="I3" s="183"/>
      <c r="J3" s="183"/>
      <c r="K3" s="184"/>
      <c r="N3" s="150"/>
      <c r="O3" s="150"/>
      <c r="P3" s="150"/>
      <c r="Q3" s="150"/>
      <c r="R3" s="150"/>
      <c r="S3" s="151"/>
      <c r="T3" s="152"/>
      <c r="U3" s="152"/>
      <c r="V3" s="152"/>
      <c r="W3" s="152"/>
    </row>
    <row r="4" spans="1:23" ht="19.5" thickBot="1" x14ac:dyDescent="0.35"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</row>
    <row r="5" spans="1:23" ht="27.75" customHeight="1" x14ac:dyDescent="0.25">
      <c r="A5" s="100" t="s">
        <v>98</v>
      </c>
      <c r="B5" s="15" t="s">
        <v>0</v>
      </c>
      <c r="C5" s="345" t="s">
        <v>4</v>
      </c>
      <c r="D5" s="346"/>
      <c r="E5" s="345" t="s">
        <v>5</v>
      </c>
      <c r="F5" s="346"/>
      <c r="G5" s="345" t="s">
        <v>1</v>
      </c>
      <c r="H5" s="346"/>
      <c r="I5" s="345" t="s">
        <v>2</v>
      </c>
      <c r="J5" s="346"/>
      <c r="K5" s="345" t="s">
        <v>3</v>
      </c>
      <c r="L5" s="346"/>
      <c r="M5" s="345" t="s">
        <v>7</v>
      </c>
      <c r="N5" s="346"/>
      <c r="O5" s="345" t="s">
        <v>8</v>
      </c>
      <c r="P5" s="346"/>
      <c r="Q5" s="345" t="s">
        <v>23</v>
      </c>
      <c r="R5" s="346"/>
      <c r="S5" s="347" t="s">
        <v>17</v>
      </c>
      <c r="T5" s="346"/>
      <c r="U5" s="347" t="s">
        <v>9</v>
      </c>
      <c r="V5" s="346"/>
    </row>
    <row r="6" spans="1:23" ht="18.75" customHeight="1" x14ac:dyDescent="0.25">
      <c r="A6" s="101"/>
      <c r="B6" s="6" t="s">
        <v>33</v>
      </c>
      <c r="C6" s="154" t="s">
        <v>31</v>
      </c>
      <c r="D6" s="155" t="s">
        <v>32</v>
      </c>
      <c r="E6" s="154" t="s">
        <v>31</v>
      </c>
      <c r="F6" s="155" t="s">
        <v>32</v>
      </c>
      <c r="G6" s="154" t="s">
        <v>31</v>
      </c>
      <c r="H6" s="155" t="s">
        <v>32</v>
      </c>
      <c r="I6" s="154" t="s">
        <v>31</v>
      </c>
      <c r="J6" s="155" t="s">
        <v>32</v>
      </c>
      <c r="K6" s="154" t="s">
        <v>31</v>
      </c>
      <c r="L6" s="155" t="s">
        <v>32</v>
      </c>
      <c r="M6" s="154" t="s">
        <v>31</v>
      </c>
      <c r="N6" s="155" t="s">
        <v>32</v>
      </c>
      <c r="O6" s="154" t="s">
        <v>31</v>
      </c>
      <c r="P6" s="155" t="s">
        <v>32</v>
      </c>
      <c r="Q6" s="154" t="s">
        <v>31</v>
      </c>
      <c r="R6" s="155" t="s">
        <v>32</v>
      </c>
      <c r="S6" s="156" t="s">
        <v>31</v>
      </c>
      <c r="T6" s="157" t="s">
        <v>32</v>
      </c>
      <c r="U6" s="156" t="s">
        <v>31</v>
      </c>
      <c r="V6" s="155" t="s">
        <v>32</v>
      </c>
    </row>
    <row r="7" spans="1:23" s="52" customFormat="1" x14ac:dyDescent="0.25">
      <c r="A7" s="237" t="str">
        <f>'Eff Conc.'!A7</f>
        <v>Q3 2012</v>
      </c>
      <c r="B7" s="238">
        <f>'Eff Conc.'!B7</f>
        <v>41109</v>
      </c>
      <c r="C7" s="163">
        <v>7.0000000000000007E-2</v>
      </c>
      <c r="D7" s="164">
        <v>0.1</v>
      </c>
      <c r="E7" s="165">
        <v>7.0000000000000007E-2</v>
      </c>
      <c r="F7" s="166">
        <v>0.1</v>
      </c>
      <c r="G7" s="163">
        <v>0.1</v>
      </c>
      <c r="H7" s="164">
        <v>0.2</v>
      </c>
      <c r="I7" s="165">
        <v>0.1</v>
      </c>
      <c r="J7" s="166">
        <v>2</v>
      </c>
      <c r="K7" s="163">
        <v>0.04</v>
      </c>
      <c r="L7" s="164">
        <v>0.1</v>
      </c>
      <c r="M7" s="165"/>
      <c r="N7" s="167"/>
      <c r="O7" s="163">
        <v>1.4999999999999999E-2</v>
      </c>
      <c r="P7" s="164">
        <v>0.1</v>
      </c>
      <c r="Q7" s="165"/>
      <c r="R7" s="253"/>
      <c r="S7" s="255">
        <v>1.2E-2</v>
      </c>
      <c r="T7" s="164">
        <v>0.1</v>
      </c>
      <c r="U7" s="80">
        <v>5</v>
      </c>
      <c r="V7" s="164">
        <v>5</v>
      </c>
      <c r="W7" s="152"/>
    </row>
    <row r="8" spans="1:23" s="52" customFormat="1" x14ac:dyDescent="0.25">
      <c r="A8" s="237" t="str">
        <f>'Eff Conc.'!A8</f>
        <v>Q3 2012</v>
      </c>
      <c r="B8" s="238">
        <f>'Eff Conc.'!B8</f>
        <v>41115</v>
      </c>
      <c r="C8" s="163">
        <v>7.0000000000000007E-2</v>
      </c>
      <c r="D8" s="164">
        <v>0.1</v>
      </c>
      <c r="E8" s="165">
        <v>7.0000000000000007E-2</v>
      </c>
      <c r="F8" s="166">
        <v>0.1</v>
      </c>
      <c r="G8" s="163">
        <v>0.2</v>
      </c>
      <c r="H8" s="164">
        <v>1</v>
      </c>
      <c r="I8" s="165">
        <v>0.1</v>
      </c>
      <c r="J8" s="166">
        <v>2</v>
      </c>
      <c r="K8" s="163">
        <v>0.04</v>
      </c>
      <c r="L8" s="164">
        <v>0.1</v>
      </c>
      <c r="M8" s="165"/>
      <c r="N8" s="167"/>
      <c r="O8" s="163">
        <v>1.4999999999999999E-2</v>
      </c>
      <c r="P8" s="164">
        <v>0.1</v>
      </c>
      <c r="Q8" s="165"/>
      <c r="R8" s="253"/>
      <c r="S8" s="255">
        <v>0.03</v>
      </c>
      <c r="T8" s="164">
        <v>0.1</v>
      </c>
      <c r="U8" s="163">
        <v>6</v>
      </c>
      <c r="V8" s="164">
        <v>6</v>
      </c>
      <c r="W8" s="152"/>
    </row>
    <row r="9" spans="1:23" s="52" customFormat="1" x14ac:dyDescent="0.25">
      <c r="A9" s="237" t="str">
        <f>'Eff Conc.'!A9</f>
        <v>Q3 2012</v>
      </c>
      <c r="B9" s="238">
        <f>'Eff Conc.'!B9</f>
        <v>41128</v>
      </c>
      <c r="C9" s="163">
        <v>7.0000000000000007E-2</v>
      </c>
      <c r="D9" s="164">
        <v>0.1</v>
      </c>
      <c r="E9" s="165">
        <v>7.0000000000000007E-2</v>
      </c>
      <c r="F9" s="166">
        <v>0.1</v>
      </c>
      <c r="G9" s="163">
        <v>0.25</v>
      </c>
      <c r="H9" s="164">
        <v>1</v>
      </c>
      <c r="I9" s="165">
        <v>0.01</v>
      </c>
      <c r="J9" s="166">
        <v>0.2</v>
      </c>
      <c r="K9" s="163">
        <v>0.04</v>
      </c>
      <c r="L9" s="164">
        <v>0.1</v>
      </c>
      <c r="M9" s="165"/>
      <c r="N9" s="167"/>
      <c r="O9" s="163">
        <v>1.4999999999999999E-2</v>
      </c>
      <c r="P9" s="164">
        <v>0.1</v>
      </c>
      <c r="Q9" s="165">
        <v>1.4999999999999999E-2</v>
      </c>
      <c r="R9" s="253">
        <v>0.1</v>
      </c>
      <c r="S9" s="255">
        <v>0.03</v>
      </c>
      <c r="T9" s="164">
        <v>0.1</v>
      </c>
      <c r="U9" s="163">
        <v>6</v>
      </c>
      <c r="V9" s="164">
        <v>6</v>
      </c>
      <c r="W9" s="152"/>
    </row>
    <row r="10" spans="1:23" s="52" customFormat="1" x14ac:dyDescent="0.25">
      <c r="A10" s="237" t="str">
        <f>'Eff Conc.'!A10</f>
        <v>Q3 2012</v>
      </c>
      <c r="B10" s="238">
        <f>'Eff Conc.'!B10</f>
        <v>41142</v>
      </c>
      <c r="C10" s="163">
        <v>7.0000000000000007E-2</v>
      </c>
      <c r="D10" s="164">
        <v>0.1</v>
      </c>
      <c r="E10" s="165">
        <v>7.0000000000000007E-2</v>
      </c>
      <c r="F10" s="166">
        <v>0.1</v>
      </c>
      <c r="G10" s="163">
        <v>0.1</v>
      </c>
      <c r="H10" s="164">
        <v>0.5</v>
      </c>
      <c r="I10" s="165">
        <v>2E-3</v>
      </c>
      <c r="J10" s="166">
        <v>0.03</v>
      </c>
      <c r="K10" s="163">
        <v>0.04</v>
      </c>
      <c r="L10" s="164">
        <v>0.1</v>
      </c>
      <c r="M10" s="165"/>
      <c r="N10" s="167"/>
      <c r="O10" s="163">
        <v>1.4999999999999999E-2</v>
      </c>
      <c r="P10" s="164">
        <v>0.1</v>
      </c>
      <c r="Q10" s="165">
        <v>1.4999999999999999E-2</v>
      </c>
      <c r="R10" s="253">
        <v>0.1</v>
      </c>
      <c r="S10" s="255">
        <v>0.03</v>
      </c>
      <c r="T10" s="164">
        <v>0.1</v>
      </c>
      <c r="U10" s="163">
        <v>7</v>
      </c>
      <c r="V10" s="164">
        <v>7</v>
      </c>
      <c r="W10" s="152"/>
    </row>
    <row r="11" spans="1:23" s="52" customFormat="1" x14ac:dyDescent="0.25">
      <c r="A11" s="237" t="str">
        <f>'Eff Conc.'!A11</f>
        <v>Q3 2012</v>
      </c>
      <c r="B11" s="238">
        <f>'Eff Conc.'!B11</f>
        <v>41157</v>
      </c>
      <c r="C11" s="163">
        <v>7.0000000000000007E-2</v>
      </c>
      <c r="D11" s="164">
        <v>0.1</v>
      </c>
      <c r="E11" s="165">
        <v>7.0000000000000007E-2</v>
      </c>
      <c r="F11" s="166">
        <v>0.1</v>
      </c>
      <c r="G11" s="163">
        <v>0.25</v>
      </c>
      <c r="H11" s="164">
        <v>1</v>
      </c>
      <c r="I11" s="165">
        <v>4.0000000000000001E-3</v>
      </c>
      <c r="J11" s="166">
        <v>0.06</v>
      </c>
      <c r="K11" s="163">
        <v>0.04</v>
      </c>
      <c r="L11" s="164">
        <v>0.1</v>
      </c>
      <c r="M11" s="165"/>
      <c r="N11" s="167"/>
      <c r="O11" s="163">
        <v>7.0000000000000001E-3</v>
      </c>
      <c r="P11" s="164">
        <v>0.01</v>
      </c>
      <c r="Q11" s="165">
        <v>7.0000000000000001E-3</v>
      </c>
      <c r="R11" s="253">
        <v>0.01</v>
      </c>
      <c r="S11" s="255">
        <v>1.2E-2</v>
      </c>
      <c r="T11" s="164">
        <v>0.02</v>
      </c>
      <c r="U11" s="163">
        <v>10</v>
      </c>
      <c r="V11" s="164">
        <v>10</v>
      </c>
      <c r="W11" s="152"/>
    </row>
    <row r="12" spans="1:23" s="52" customFormat="1" x14ac:dyDescent="0.25">
      <c r="A12" s="237" t="str">
        <f>'Eff Conc.'!A12</f>
        <v>Q3 2012</v>
      </c>
      <c r="B12" s="238">
        <f>'Eff Conc.'!B12</f>
        <v>41177</v>
      </c>
      <c r="C12" s="163">
        <v>7.0000000000000007E-2</v>
      </c>
      <c r="D12" s="164">
        <v>0.1</v>
      </c>
      <c r="E12" s="165">
        <v>7.0000000000000007E-2</v>
      </c>
      <c r="F12" s="166">
        <v>0.1</v>
      </c>
      <c r="G12" s="163">
        <v>0.25</v>
      </c>
      <c r="H12" s="164">
        <v>1</v>
      </c>
      <c r="I12" s="165">
        <v>0.02</v>
      </c>
      <c r="J12" s="166">
        <v>0.3</v>
      </c>
      <c r="K12" s="163">
        <v>0.04</v>
      </c>
      <c r="L12" s="164">
        <v>0.1</v>
      </c>
      <c r="M12" s="165"/>
      <c r="N12" s="167"/>
      <c r="O12" s="163">
        <v>7.0000000000000001E-3</v>
      </c>
      <c r="P12" s="164">
        <v>0.01</v>
      </c>
      <c r="Q12" s="165">
        <v>1.4999999999999999E-2</v>
      </c>
      <c r="R12" s="253">
        <v>0.1</v>
      </c>
      <c r="S12" s="255">
        <v>1.2E-2</v>
      </c>
      <c r="T12" s="164">
        <v>0.02</v>
      </c>
      <c r="U12" s="163">
        <v>10</v>
      </c>
      <c r="V12" s="164">
        <v>10</v>
      </c>
      <c r="W12" s="152"/>
    </row>
    <row r="13" spans="1:23" s="141" customFormat="1" x14ac:dyDescent="0.25">
      <c r="A13" s="237" t="str">
        <f>'Eff Conc.'!A13</f>
        <v>Q4 2012</v>
      </c>
      <c r="B13" s="238">
        <f>'Eff Conc.'!B13</f>
        <v>41186</v>
      </c>
      <c r="C13" s="163">
        <v>7.0000000000000007E-2</v>
      </c>
      <c r="D13" s="164">
        <v>0.1</v>
      </c>
      <c r="E13" s="165">
        <v>7.0000000000000007E-2</v>
      </c>
      <c r="F13" s="166">
        <v>0.1</v>
      </c>
      <c r="G13" s="163">
        <v>0.5</v>
      </c>
      <c r="H13" s="164">
        <v>1</v>
      </c>
      <c r="I13" s="165">
        <v>2E-3</v>
      </c>
      <c r="J13" s="166">
        <v>0.03</v>
      </c>
      <c r="K13" s="163">
        <v>0.04</v>
      </c>
      <c r="L13" s="164">
        <v>0.1</v>
      </c>
      <c r="M13" s="165"/>
      <c r="N13" s="167"/>
      <c r="O13" s="163">
        <v>7.0000000000000001E-3</v>
      </c>
      <c r="P13" s="164">
        <v>0.01</v>
      </c>
      <c r="Q13" s="165">
        <v>7.0000000000000001E-3</v>
      </c>
      <c r="R13" s="253">
        <v>0.01</v>
      </c>
      <c r="S13" s="255">
        <v>6.0000000000000001E-3</v>
      </c>
      <c r="T13" s="164">
        <v>0.01</v>
      </c>
      <c r="U13" s="163">
        <v>5</v>
      </c>
      <c r="V13" s="164">
        <v>5</v>
      </c>
      <c r="W13" s="152"/>
    </row>
    <row r="14" spans="1:23" s="141" customFormat="1" x14ac:dyDescent="0.25">
      <c r="A14" s="237" t="str">
        <f>'Eff Conc.'!A14</f>
        <v>Q4 2012</v>
      </c>
      <c r="B14" s="238">
        <f>'Eff Conc.'!B14</f>
        <v>41198</v>
      </c>
      <c r="C14" s="163">
        <v>7.0000000000000007E-2</v>
      </c>
      <c r="D14" s="164">
        <v>0.1</v>
      </c>
      <c r="E14" s="165">
        <v>7.0000000000000007E-2</v>
      </c>
      <c r="F14" s="166">
        <v>0.1</v>
      </c>
      <c r="G14" s="163">
        <v>0.5</v>
      </c>
      <c r="H14" s="164">
        <v>1</v>
      </c>
      <c r="I14" s="165">
        <v>2E-3</v>
      </c>
      <c r="J14" s="166">
        <v>0.03</v>
      </c>
      <c r="K14" s="163">
        <v>0.04</v>
      </c>
      <c r="L14" s="164">
        <v>0.1</v>
      </c>
      <c r="M14" s="165"/>
      <c r="N14" s="167"/>
      <c r="O14" s="163">
        <v>7.0000000000000001E-3</v>
      </c>
      <c r="P14" s="164">
        <v>0.01</v>
      </c>
      <c r="Q14" s="165">
        <v>7.0000000000000001E-3</v>
      </c>
      <c r="R14" s="253">
        <v>0.01</v>
      </c>
      <c r="S14" s="255">
        <v>1.2E-2</v>
      </c>
      <c r="T14" s="164">
        <v>0.02</v>
      </c>
      <c r="U14" s="163">
        <v>6</v>
      </c>
      <c r="V14" s="164">
        <v>6</v>
      </c>
      <c r="W14" s="152"/>
    </row>
    <row r="15" spans="1:23" s="141" customFormat="1" x14ac:dyDescent="0.25">
      <c r="A15" s="237" t="str">
        <f>'Eff Conc.'!A15</f>
        <v>Q4 2012</v>
      </c>
      <c r="B15" s="238">
        <f>'Eff Conc.'!B15</f>
        <v>41219</v>
      </c>
      <c r="C15" s="163">
        <v>7.0000000000000007E-2</v>
      </c>
      <c r="D15" s="164">
        <v>0.1</v>
      </c>
      <c r="E15" s="165">
        <v>7.0000000000000007E-2</v>
      </c>
      <c r="F15" s="166">
        <v>0.1</v>
      </c>
      <c r="G15" s="163">
        <v>0.5</v>
      </c>
      <c r="H15" s="164">
        <v>1</v>
      </c>
      <c r="I15" s="165">
        <v>2E-3</v>
      </c>
      <c r="J15" s="166">
        <v>0.03</v>
      </c>
      <c r="K15" s="163">
        <v>0.04</v>
      </c>
      <c r="L15" s="164">
        <v>0.1</v>
      </c>
      <c r="M15" s="165"/>
      <c r="N15" s="167"/>
      <c r="O15" s="163">
        <v>7.0000000000000001E-3</v>
      </c>
      <c r="P15" s="164">
        <v>0.01</v>
      </c>
      <c r="Q15" s="165">
        <v>7.0000000000000001E-3</v>
      </c>
      <c r="R15" s="253">
        <v>0.01</v>
      </c>
      <c r="S15" s="255">
        <v>0.06</v>
      </c>
      <c r="T15" s="164">
        <v>0.1</v>
      </c>
      <c r="U15" s="163">
        <v>6</v>
      </c>
      <c r="V15" s="164">
        <v>6</v>
      </c>
      <c r="W15" s="152"/>
    </row>
    <row r="16" spans="1:23" s="141" customFormat="1" x14ac:dyDescent="0.25">
      <c r="A16" s="237" t="str">
        <f>'Eff Conc.'!A16</f>
        <v>Q4 2012</v>
      </c>
      <c r="B16" s="238">
        <f>'Eff Conc.'!B16</f>
        <v>41241</v>
      </c>
      <c r="C16" s="163">
        <v>0.14000000000000001</v>
      </c>
      <c r="D16" s="164">
        <v>0.2</v>
      </c>
      <c r="E16" s="165">
        <v>7.0000000000000007E-2</v>
      </c>
      <c r="F16" s="166">
        <v>0.1</v>
      </c>
      <c r="G16" s="163">
        <v>0.5</v>
      </c>
      <c r="H16" s="164">
        <v>1</v>
      </c>
      <c r="I16" s="165">
        <v>2E-3</v>
      </c>
      <c r="J16" s="166">
        <v>0.03</v>
      </c>
      <c r="K16" s="163">
        <v>0.04</v>
      </c>
      <c r="L16" s="164">
        <v>0.1</v>
      </c>
      <c r="M16" s="165"/>
      <c r="N16" s="167"/>
      <c r="O16" s="163">
        <v>7.0000000000000001E-3</v>
      </c>
      <c r="P16" s="164">
        <v>0.01</v>
      </c>
      <c r="Q16" s="165">
        <v>7.0000000000000001E-3</v>
      </c>
      <c r="R16" s="253">
        <v>0.01</v>
      </c>
      <c r="S16" s="255">
        <v>0.06</v>
      </c>
      <c r="T16" s="164">
        <v>0.1</v>
      </c>
      <c r="U16" s="163">
        <v>12</v>
      </c>
      <c r="V16" s="164">
        <v>12</v>
      </c>
      <c r="W16" s="152"/>
    </row>
    <row r="17" spans="1:23" s="141" customFormat="1" x14ac:dyDescent="0.25">
      <c r="A17" s="237" t="str">
        <f>'Eff Conc.'!A17</f>
        <v>Q4 2012</v>
      </c>
      <c r="B17" s="238">
        <f>'Eff Conc.'!B17</f>
        <v>41248</v>
      </c>
      <c r="C17" s="163">
        <v>7.0000000000000007E-2</v>
      </c>
      <c r="D17" s="164">
        <v>0.1</v>
      </c>
      <c r="E17" s="165">
        <v>7.0000000000000007E-2</v>
      </c>
      <c r="F17" s="166">
        <v>0.1</v>
      </c>
      <c r="G17" s="163">
        <v>0.25</v>
      </c>
      <c r="H17" s="164">
        <v>1</v>
      </c>
      <c r="I17" s="165">
        <v>2E-3</v>
      </c>
      <c r="J17" s="166">
        <v>0.03</v>
      </c>
      <c r="K17" s="163">
        <v>0.04</v>
      </c>
      <c r="L17" s="164">
        <v>0.1</v>
      </c>
      <c r="M17" s="165"/>
      <c r="N17" s="167"/>
      <c r="O17" s="163">
        <v>7.0000000000000001E-3</v>
      </c>
      <c r="P17" s="164">
        <v>0.01</v>
      </c>
      <c r="Q17" s="165">
        <v>1.4999999999999999E-2</v>
      </c>
      <c r="R17" s="253">
        <v>0.1</v>
      </c>
      <c r="S17" s="255">
        <v>0.06</v>
      </c>
      <c r="T17" s="164">
        <v>0.1</v>
      </c>
      <c r="U17" s="163">
        <v>6</v>
      </c>
      <c r="V17" s="164">
        <v>6</v>
      </c>
      <c r="W17" s="152"/>
    </row>
    <row r="18" spans="1:23" s="141" customFormat="1" x14ac:dyDescent="0.25">
      <c r="A18" s="237" t="str">
        <f>'Eff Conc.'!A18</f>
        <v>Q4 2012</v>
      </c>
      <c r="B18" s="238">
        <f>'Eff Conc.'!B18</f>
        <v>41254</v>
      </c>
      <c r="C18" s="163">
        <v>7.0000000000000007E-2</v>
      </c>
      <c r="D18" s="164">
        <v>0.1</v>
      </c>
      <c r="E18" s="165">
        <v>7.0000000000000007E-2</v>
      </c>
      <c r="F18" s="166">
        <v>0.1</v>
      </c>
      <c r="G18" s="163">
        <v>0.25</v>
      </c>
      <c r="H18" s="164">
        <v>1</v>
      </c>
      <c r="I18" s="165">
        <v>2E-3</v>
      </c>
      <c r="J18" s="166">
        <v>0.03</v>
      </c>
      <c r="K18" s="163">
        <v>0.04</v>
      </c>
      <c r="L18" s="164">
        <v>0.1</v>
      </c>
      <c r="M18" s="165"/>
      <c r="N18" s="167"/>
      <c r="O18" s="163">
        <v>7.0000000000000001E-3</v>
      </c>
      <c r="P18" s="164">
        <v>0.01</v>
      </c>
      <c r="Q18" s="165">
        <v>7.0000000000000001E-3</v>
      </c>
      <c r="R18" s="253">
        <v>0.01</v>
      </c>
      <c r="S18" s="255">
        <v>0.06</v>
      </c>
      <c r="T18" s="164">
        <v>0.1</v>
      </c>
      <c r="U18" s="163">
        <v>6</v>
      </c>
      <c r="V18" s="164">
        <v>6</v>
      </c>
      <c r="W18" s="152"/>
    </row>
    <row r="19" spans="1:23" s="141" customFormat="1" ht="15.75" thickBot="1" x14ac:dyDescent="0.3">
      <c r="A19" s="237" t="str">
        <f>'Eff Conc.'!A19</f>
        <v>Q4 2012</v>
      </c>
      <c r="B19" s="238">
        <f>'Eff Conc.'!B19</f>
        <v>41261</v>
      </c>
      <c r="C19" s="163">
        <v>7.0000000000000007E-2</v>
      </c>
      <c r="D19" s="164">
        <v>0.1</v>
      </c>
      <c r="E19" s="165">
        <v>7.0000000000000007E-2</v>
      </c>
      <c r="F19" s="166">
        <v>0.1</v>
      </c>
      <c r="G19" s="163">
        <v>0.25</v>
      </c>
      <c r="H19" s="164">
        <v>1</v>
      </c>
      <c r="I19" s="165">
        <v>2E-3</v>
      </c>
      <c r="J19" s="166">
        <v>0.03</v>
      </c>
      <c r="K19" s="163">
        <v>0.04</v>
      </c>
      <c r="L19" s="164">
        <v>0.1</v>
      </c>
      <c r="M19" s="165"/>
      <c r="N19" s="167"/>
      <c r="O19" s="163">
        <v>7.0000000000000001E-3</v>
      </c>
      <c r="P19" s="164">
        <v>0.01</v>
      </c>
      <c r="Q19" s="165">
        <v>1.4999999999999999E-2</v>
      </c>
      <c r="R19" s="253">
        <v>0.1</v>
      </c>
      <c r="S19" s="255">
        <v>0.06</v>
      </c>
      <c r="T19" s="164">
        <v>0.1</v>
      </c>
      <c r="U19" s="163">
        <v>8</v>
      </c>
      <c r="V19" s="164">
        <v>8</v>
      </c>
      <c r="W19" s="152"/>
    </row>
    <row r="20" spans="1:23" s="141" customFormat="1" ht="15.75" thickBot="1" x14ac:dyDescent="0.3">
      <c r="A20" s="237" t="str">
        <f>'Eff Conc.'!A20</f>
        <v>Q1 2013</v>
      </c>
      <c r="B20" s="238">
        <f>'Eff Conc.'!B20</f>
        <v>41282</v>
      </c>
      <c r="C20" s="158">
        <v>7.0000000000000007E-2</v>
      </c>
      <c r="D20" s="159">
        <v>0.1</v>
      </c>
      <c r="E20" s="160">
        <v>7.0000000000000007E-2</v>
      </c>
      <c r="F20" s="161">
        <v>0.1</v>
      </c>
      <c r="G20" s="158">
        <v>0.25</v>
      </c>
      <c r="H20" s="159">
        <v>1</v>
      </c>
      <c r="I20" s="160">
        <v>2E-3</v>
      </c>
      <c r="J20" s="161">
        <v>0.03</v>
      </c>
      <c r="K20" s="158">
        <v>0.04</v>
      </c>
      <c r="L20" s="159">
        <v>0.1</v>
      </c>
      <c r="M20" s="160"/>
      <c r="N20" s="162"/>
      <c r="O20" s="158">
        <v>7.0000000000000001E-3</v>
      </c>
      <c r="P20" s="159">
        <v>0.01</v>
      </c>
      <c r="Q20" s="160">
        <v>7.0000000000000001E-3</v>
      </c>
      <c r="R20" s="252">
        <v>0.01</v>
      </c>
      <c r="S20" s="254">
        <v>0.06</v>
      </c>
      <c r="T20" s="159">
        <v>0.1</v>
      </c>
      <c r="U20" s="79">
        <v>10</v>
      </c>
      <c r="V20" s="159">
        <v>10</v>
      </c>
      <c r="W20" s="152"/>
    </row>
    <row r="21" spans="1:23" s="141" customFormat="1" ht="15.75" thickBot="1" x14ac:dyDescent="0.3">
      <c r="A21" s="237" t="str">
        <f>'Eff Conc.'!A21</f>
        <v>Q1 2013</v>
      </c>
      <c r="B21" s="238">
        <f>'Eff Conc.'!B21</f>
        <v>41290</v>
      </c>
      <c r="C21" s="158">
        <v>7.0000000000000007E-2</v>
      </c>
      <c r="D21" s="159">
        <v>0.1</v>
      </c>
      <c r="E21" s="160">
        <v>7.0000000000000007E-2</v>
      </c>
      <c r="F21" s="161">
        <v>0.1</v>
      </c>
      <c r="G21" s="163">
        <v>0.48</v>
      </c>
      <c r="H21" s="159">
        <v>1</v>
      </c>
      <c r="I21" s="165">
        <v>0.02</v>
      </c>
      <c r="J21" s="166">
        <v>0.3</v>
      </c>
      <c r="K21" s="158">
        <v>0.04</v>
      </c>
      <c r="L21" s="159">
        <v>0.1</v>
      </c>
      <c r="M21" s="165"/>
      <c r="N21" s="167"/>
      <c r="O21" s="158">
        <v>7.0000000000000001E-3</v>
      </c>
      <c r="P21" s="159">
        <v>0.01</v>
      </c>
      <c r="Q21" s="160">
        <v>7.0000000000000001E-3</v>
      </c>
      <c r="R21" s="252">
        <v>0.01</v>
      </c>
      <c r="S21" s="254">
        <v>6.0000000000000001E-3</v>
      </c>
      <c r="T21" s="159">
        <v>0.01</v>
      </c>
      <c r="U21" s="79">
        <v>8</v>
      </c>
      <c r="V21" s="159">
        <v>8</v>
      </c>
      <c r="W21" s="152"/>
    </row>
    <row r="22" spans="1:23" s="141" customFormat="1" ht="15.75" thickBot="1" x14ac:dyDescent="0.3">
      <c r="A22" s="237" t="str">
        <f>'Eff Conc.'!A22</f>
        <v>Q1 2013</v>
      </c>
      <c r="B22" s="238">
        <f>'Eff Conc.'!B22</f>
        <v>41311</v>
      </c>
      <c r="C22" s="158">
        <v>7.0000000000000007E-2</v>
      </c>
      <c r="D22" s="159">
        <v>0.1</v>
      </c>
      <c r="E22" s="160">
        <v>7.0000000000000007E-2</v>
      </c>
      <c r="F22" s="161">
        <v>0.1</v>
      </c>
      <c r="G22" s="163">
        <v>0.48</v>
      </c>
      <c r="H22" s="159">
        <v>1</v>
      </c>
      <c r="I22" s="165">
        <v>2E-3</v>
      </c>
      <c r="J22" s="166">
        <v>0.03</v>
      </c>
      <c r="K22" s="158">
        <v>0.04</v>
      </c>
      <c r="L22" s="159">
        <v>0.1</v>
      </c>
      <c r="M22" s="165"/>
      <c r="N22" s="167"/>
      <c r="O22" s="158">
        <v>7.0000000000000001E-3</v>
      </c>
      <c r="P22" s="159">
        <v>0.01</v>
      </c>
      <c r="Q22" s="160">
        <v>7.0000000000000001E-3</v>
      </c>
      <c r="R22" s="252">
        <v>0.01</v>
      </c>
      <c r="S22" s="254">
        <v>6.0000000000000001E-3</v>
      </c>
      <c r="T22" s="159">
        <v>0.01</v>
      </c>
      <c r="U22" s="79">
        <v>6</v>
      </c>
      <c r="V22" s="159">
        <v>6</v>
      </c>
      <c r="W22" s="152"/>
    </row>
    <row r="23" spans="1:23" s="141" customFormat="1" ht="15.75" thickBot="1" x14ac:dyDescent="0.3">
      <c r="A23" s="237" t="str">
        <f>'Eff Conc.'!A23</f>
        <v>Q1 2013</v>
      </c>
      <c r="B23" s="238">
        <f>'Eff Conc.'!B23</f>
        <v>41325</v>
      </c>
      <c r="C23" s="158">
        <v>7.0000000000000007E-2</v>
      </c>
      <c r="D23" s="159">
        <v>0.1</v>
      </c>
      <c r="E23" s="160">
        <v>7.0000000000000007E-2</v>
      </c>
      <c r="F23" s="161">
        <v>0.1</v>
      </c>
      <c r="G23" s="163">
        <v>0.48</v>
      </c>
      <c r="H23" s="159">
        <v>1</v>
      </c>
      <c r="I23" s="165">
        <v>2E-3</v>
      </c>
      <c r="J23" s="166">
        <v>0.03</v>
      </c>
      <c r="K23" s="158">
        <v>0.04</v>
      </c>
      <c r="L23" s="159">
        <v>0.1</v>
      </c>
      <c r="M23" s="165"/>
      <c r="N23" s="167"/>
      <c r="O23" s="158">
        <v>7.0000000000000001E-3</v>
      </c>
      <c r="P23" s="159">
        <v>0.01</v>
      </c>
      <c r="Q23" s="160">
        <v>7.0000000000000001E-3</v>
      </c>
      <c r="R23" s="252">
        <v>0.01</v>
      </c>
      <c r="S23" s="254">
        <v>0.06</v>
      </c>
      <c r="T23" s="159">
        <v>0.1</v>
      </c>
      <c r="U23" s="79">
        <v>8</v>
      </c>
      <c r="V23" s="159">
        <v>8</v>
      </c>
      <c r="W23" s="152"/>
    </row>
    <row r="24" spans="1:23" s="141" customFormat="1" ht="15.75" thickBot="1" x14ac:dyDescent="0.3">
      <c r="A24" s="237" t="str">
        <f>'Eff Conc.'!A24</f>
        <v>Q1 2013</v>
      </c>
      <c r="B24" s="238">
        <f>'Eff Conc.'!B24</f>
        <v>41331</v>
      </c>
      <c r="C24" s="158">
        <v>7.0000000000000007E-2</v>
      </c>
      <c r="D24" s="159">
        <v>0.1</v>
      </c>
      <c r="E24" s="160">
        <v>7.0000000000000007E-2</v>
      </c>
      <c r="F24" s="161">
        <v>0.1</v>
      </c>
      <c r="G24" s="163">
        <v>0.5</v>
      </c>
      <c r="H24" s="159">
        <v>1</v>
      </c>
      <c r="I24" s="165">
        <v>2E-3</v>
      </c>
      <c r="J24" s="166">
        <v>0.03</v>
      </c>
      <c r="K24" s="158">
        <v>0.04</v>
      </c>
      <c r="L24" s="159">
        <v>0.1</v>
      </c>
      <c r="M24" s="165"/>
      <c r="N24" s="167"/>
      <c r="O24" s="158">
        <v>7.0000000000000001E-3</v>
      </c>
      <c r="P24" s="159">
        <v>0.01</v>
      </c>
      <c r="Q24" s="160">
        <v>7.0000000000000001E-3</v>
      </c>
      <c r="R24" s="252">
        <v>0.01</v>
      </c>
      <c r="S24" s="254">
        <v>6.0000000000000001E-3</v>
      </c>
      <c r="T24" s="159">
        <v>0.01</v>
      </c>
      <c r="U24" s="79">
        <v>8</v>
      </c>
      <c r="V24" s="159">
        <v>8</v>
      </c>
      <c r="W24" s="152"/>
    </row>
    <row r="25" spans="1:23" s="141" customFormat="1" ht="15.75" thickBot="1" x14ac:dyDescent="0.3">
      <c r="A25" s="237" t="str">
        <f>'Eff Conc.'!A25</f>
        <v>Q1 2013</v>
      </c>
      <c r="B25" s="238">
        <f>'Eff Conc.'!B25</f>
        <v>41345</v>
      </c>
      <c r="C25" s="158">
        <v>7.0000000000000007E-2</v>
      </c>
      <c r="D25" s="159">
        <v>0.1</v>
      </c>
      <c r="E25" s="160">
        <v>7.0000000000000007E-2</v>
      </c>
      <c r="F25" s="161">
        <v>0.1</v>
      </c>
      <c r="G25" s="163">
        <v>0.48</v>
      </c>
      <c r="H25" s="159">
        <v>1</v>
      </c>
      <c r="I25" s="165">
        <v>0.02</v>
      </c>
      <c r="J25" s="166">
        <v>0.3</v>
      </c>
      <c r="K25" s="158">
        <v>0.04</v>
      </c>
      <c r="L25" s="159">
        <v>0.1</v>
      </c>
      <c r="M25" s="165"/>
      <c r="N25" s="167"/>
      <c r="O25" s="158">
        <v>7.0000000000000001E-3</v>
      </c>
      <c r="P25" s="159">
        <v>0.01</v>
      </c>
      <c r="Q25" s="160">
        <v>7.0000000000000001E-3</v>
      </c>
      <c r="R25" s="252">
        <v>0.01</v>
      </c>
      <c r="S25" s="254">
        <v>0.06</v>
      </c>
      <c r="T25" s="159">
        <v>0.1</v>
      </c>
      <c r="U25" s="79">
        <v>8</v>
      </c>
      <c r="V25" s="159">
        <v>8</v>
      </c>
      <c r="W25" s="152"/>
    </row>
    <row r="26" spans="1:23" s="141" customFormat="1" x14ac:dyDescent="0.25">
      <c r="A26" s="237" t="str">
        <f>'Eff Conc.'!A26</f>
        <v>Q1 2013</v>
      </c>
      <c r="B26" s="238">
        <f>'Eff Conc.'!B26</f>
        <v>41353</v>
      </c>
      <c r="C26" s="158">
        <v>7.0000000000000007E-2</v>
      </c>
      <c r="D26" s="159">
        <v>0.1</v>
      </c>
      <c r="E26" s="160">
        <v>7.0000000000000007E-2</v>
      </c>
      <c r="F26" s="161">
        <v>0.1</v>
      </c>
      <c r="G26" s="163">
        <v>0.48</v>
      </c>
      <c r="H26" s="159">
        <v>1</v>
      </c>
      <c r="I26" s="165">
        <v>0.05</v>
      </c>
      <c r="J26" s="166">
        <v>0.8</v>
      </c>
      <c r="K26" s="158">
        <v>0.04</v>
      </c>
      <c r="L26" s="159">
        <v>0.1</v>
      </c>
      <c r="M26" s="165"/>
      <c r="N26" s="167"/>
      <c r="O26" s="163">
        <v>7.4999999999999997E-2</v>
      </c>
      <c r="P26" s="159">
        <v>0.1</v>
      </c>
      <c r="Q26" s="160">
        <v>7.0000000000000001E-3</v>
      </c>
      <c r="R26" s="252">
        <v>0.01</v>
      </c>
      <c r="S26" s="254">
        <v>0.06</v>
      </c>
      <c r="T26" s="159">
        <v>0.1</v>
      </c>
      <c r="U26" s="79">
        <v>6</v>
      </c>
      <c r="V26" s="159">
        <v>6</v>
      </c>
      <c r="W26" s="152"/>
    </row>
    <row r="27" spans="1:23" s="141" customFormat="1" x14ac:dyDescent="0.25">
      <c r="A27" s="237" t="str">
        <f>'Eff Conc.'!A27</f>
        <v>Q2 2013</v>
      </c>
      <c r="B27" s="238">
        <f>'Eff Conc.'!B27</f>
        <v>41373</v>
      </c>
      <c r="C27" s="163">
        <v>7.0000000000000007E-2</v>
      </c>
      <c r="D27" s="164">
        <v>0.1</v>
      </c>
      <c r="E27" s="165">
        <v>7.0000000000000007E-2</v>
      </c>
      <c r="F27" s="166">
        <v>0.1</v>
      </c>
      <c r="G27" s="163">
        <v>0.1</v>
      </c>
      <c r="H27" s="164">
        <v>0.2</v>
      </c>
      <c r="I27" s="165">
        <v>2E-3</v>
      </c>
      <c r="J27" s="166">
        <v>0.03</v>
      </c>
      <c r="K27" s="163">
        <v>0.04</v>
      </c>
      <c r="L27" s="164">
        <v>0.1</v>
      </c>
      <c r="M27" s="165"/>
      <c r="N27" s="167"/>
      <c r="O27" s="163">
        <v>7.0000000000000001E-3</v>
      </c>
      <c r="P27" s="164">
        <v>0.01</v>
      </c>
      <c r="Q27" s="165">
        <v>1.4999999999999999E-2</v>
      </c>
      <c r="R27" s="253">
        <v>0.1</v>
      </c>
      <c r="S27" s="255">
        <v>0.06</v>
      </c>
      <c r="T27" s="164">
        <v>0.1</v>
      </c>
      <c r="U27" s="163">
        <v>5</v>
      </c>
      <c r="V27" s="164">
        <v>5</v>
      </c>
      <c r="W27" s="152"/>
    </row>
    <row r="28" spans="1:23" s="141" customFormat="1" x14ac:dyDescent="0.25">
      <c r="A28" s="237" t="str">
        <f>'Eff Conc.'!A28</f>
        <v>Q2 2013</v>
      </c>
      <c r="B28" s="238">
        <f>'Eff Conc.'!B28</f>
        <v>41382</v>
      </c>
      <c r="C28" s="163">
        <v>7.0000000000000007E-2</v>
      </c>
      <c r="D28" s="164">
        <v>0.1</v>
      </c>
      <c r="E28" s="165">
        <v>7.0000000000000007E-2</v>
      </c>
      <c r="F28" s="166">
        <v>0.1</v>
      </c>
      <c r="G28" s="163">
        <v>0.1</v>
      </c>
      <c r="H28" s="164">
        <v>0.2</v>
      </c>
      <c r="I28" s="165">
        <v>0.02</v>
      </c>
      <c r="J28" s="166">
        <v>0.3</v>
      </c>
      <c r="K28" s="163">
        <v>0.04</v>
      </c>
      <c r="L28" s="164">
        <v>0.1</v>
      </c>
      <c r="M28" s="165"/>
      <c r="N28" s="167"/>
      <c r="O28" s="163">
        <v>7.0000000000000001E-3</v>
      </c>
      <c r="P28" s="164">
        <v>0.01</v>
      </c>
      <c r="Q28" s="165">
        <v>7.0000000000000001E-3</v>
      </c>
      <c r="R28" s="253">
        <v>0.01</v>
      </c>
      <c r="S28" s="255">
        <v>0.06</v>
      </c>
      <c r="T28" s="164">
        <v>0.1</v>
      </c>
      <c r="U28" s="163">
        <v>5</v>
      </c>
      <c r="V28" s="164">
        <v>5</v>
      </c>
      <c r="W28" s="152"/>
    </row>
    <row r="29" spans="1:23" s="141" customFormat="1" x14ac:dyDescent="0.25">
      <c r="A29" s="237" t="str">
        <f>'Eff Conc.'!A29</f>
        <v>Q2 2013</v>
      </c>
      <c r="B29" s="238">
        <f>'Eff Conc.'!B29</f>
        <v>41403</v>
      </c>
      <c r="C29" s="163">
        <v>7.0000000000000007E-2</v>
      </c>
      <c r="D29" s="164">
        <v>0.1</v>
      </c>
      <c r="E29" s="165">
        <v>7.0000000000000007E-2</v>
      </c>
      <c r="F29" s="166">
        <v>0.1</v>
      </c>
      <c r="G29" s="163">
        <v>0.48</v>
      </c>
      <c r="H29" s="164">
        <v>1</v>
      </c>
      <c r="I29" s="165">
        <v>2E-3</v>
      </c>
      <c r="J29" s="166">
        <v>0.03</v>
      </c>
      <c r="K29" s="163">
        <v>0.04</v>
      </c>
      <c r="L29" s="164">
        <v>0.1</v>
      </c>
      <c r="M29" s="165"/>
      <c r="N29" s="167"/>
      <c r="O29" s="163">
        <v>7.0000000000000001E-3</v>
      </c>
      <c r="P29" s="164">
        <v>0.01</v>
      </c>
      <c r="Q29" s="165">
        <v>7.0000000000000001E-3</v>
      </c>
      <c r="R29" s="253">
        <v>0.01</v>
      </c>
      <c r="S29" s="255">
        <v>0.06</v>
      </c>
      <c r="T29" s="164">
        <v>0.1</v>
      </c>
      <c r="U29" s="163">
        <v>5</v>
      </c>
      <c r="V29" s="164">
        <v>5</v>
      </c>
      <c r="W29" s="152"/>
    </row>
    <row r="30" spans="1:23" s="141" customFormat="1" x14ac:dyDescent="0.25">
      <c r="A30" s="237" t="str">
        <f>'Eff Conc.'!A30</f>
        <v>Q2 2013</v>
      </c>
      <c r="B30" s="238">
        <f>'Eff Conc.'!B30</f>
        <v>41417</v>
      </c>
      <c r="C30" s="163">
        <v>0.35</v>
      </c>
      <c r="D30" s="164">
        <v>0.5</v>
      </c>
      <c r="E30" s="165">
        <v>7.0000000000000007E-2</v>
      </c>
      <c r="F30" s="166">
        <v>0.1</v>
      </c>
      <c r="G30" s="163">
        <v>0.48</v>
      </c>
      <c r="H30" s="164">
        <v>1</v>
      </c>
      <c r="I30" s="165">
        <v>2E-3</v>
      </c>
      <c r="J30" s="166">
        <v>0.03</v>
      </c>
      <c r="K30" s="163">
        <v>0.04</v>
      </c>
      <c r="L30" s="164">
        <v>0.1</v>
      </c>
      <c r="M30" s="165"/>
      <c r="N30" s="167"/>
      <c r="O30" s="163">
        <v>7.0000000000000001E-3</v>
      </c>
      <c r="P30" s="164">
        <v>0.01</v>
      </c>
      <c r="Q30" s="165">
        <v>1.4999999999999999E-2</v>
      </c>
      <c r="R30" s="253">
        <v>0.1</v>
      </c>
      <c r="S30" s="255">
        <v>6.0000000000000001E-3</v>
      </c>
      <c r="T30" s="164">
        <v>0.01</v>
      </c>
      <c r="U30" s="163">
        <v>7</v>
      </c>
      <c r="V30" s="164">
        <v>7</v>
      </c>
      <c r="W30" s="152"/>
    </row>
    <row r="31" spans="1:23" s="141" customFormat="1" x14ac:dyDescent="0.25">
      <c r="A31" s="237" t="str">
        <f>'Eff Conc.'!A31</f>
        <v>Q2 2013</v>
      </c>
      <c r="B31" s="238">
        <f>'Eff Conc.'!B31</f>
        <v>41429</v>
      </c>
      <c r="C31" s="163">
        <v>0.14000000000000001</v>
      </c>
      <c r="D31" s="164">
        <v>0.2</v>
      </c>
      <c r="E31" s="165">
        <v>0.14000000000000001</v>
      </c>
      <c r="F31" s="166">
        <v>0.2</v>
      </c>
      <c r="G31" s="163">
        <v>0.48</v>
      </c>
      <c r="H31" s="164">
        <v>1</v>
      </c>
      <c r="I31" s="165">
        <v>2E-3</v>
      </c>
      <c r="J31" s="166">
        <v>0.03</v>
      </c>
      <c r="K31" s="163">
        <v>0.04</v>
      </c>
      <c r="L31" s="164">
        <v>0.1</v>
      </c>
      <c r="M31" s="165"/>
      <c r="N31" s="167"/>
      <c r="O31" s="163">
        <v>7.0000000000000001E-3</v>
      </c>
      <c r="P31" s="164">
        <v>0.01</v>
      </c>
      <c r="Q31" s="165">
        <v>1.4999999999999999E-2</v>
      </c>
      <c r="R31" s="253">
        <v>0.1</v>
      </c>
      <c r="S31" s="255">
        <v>6.0000000000000001E-3</v>
      </c>
      <c r="T31" s="164">
        <v>0.01</v>
      </c>
      <c r="U31" s="163">
        <v>5</v>
      </c>
      <c r="V31" s="164">
        <v>5</v>
      </c>
      <c r="W31" s="152"/>
    </row>
    <row r="32" spans="1:23" s="141" customFormat="1" x14ac:dyDescent="0.25">
      <c r="A32" s="237" t="str">
        <f>'Eff Conc.'!A32</f>
        <v>Q2 2013</v>
      </c>
      <c r="B32" s="238">
        <f>'Eff Conc.'!B32</f>
        <v>41444</v>
      </c>
      <c r="C32" s="163">
        <v>7.0000000000000007E-2</v>
      </c>
      <c r="D32" s="164">
        <v>0.1</v>
      </c>
      <c r="E32" s="165">
        <v>7.0000000000000007E-2</v>
      </c>
      <c r="F32" s="166">
        <v>0.1</v>
      </c>
      <c r="G32" s="163">
        <v>0.1</v>
      </c>
      <c r="H32" s="164">
        <v>0.2</v>
      </c>
      <c r="I32" s="165">
        <v>2E-3</v>
      </c>
      <c r="J32" s="166">
        <v>0.01</v>
      </c>
      <c r="K32" s="163">
        <v>0.04</v>
      </c>
      <c r="L32" s="164">
        <v>0.1</v>
      </c>
      <c r="M32" s="165"/>
      <c r="N32" s="167"/>
      <c r="O32" s="163">
        <v>7.0000000000000001E-3</v>
      </c>
      <c r="P32" s="164">
        <v>0.01</v>
      </c>
      <c r="Q32" s="165">
        <v>7.0000000000000001E-3</v>
      </c>
      <c r="R32" s="253">
        <v>0.01</v>
      </c>
      <c r="S32" s="255">
        <v>0.06</v>
      </c>
      <c r="T32" s="164">
        <v>0.1</v>
      </c>
      <c r="U32" s="163">
        <v>5</v>
      </c>
      <c r="V32" s="164">
        <v>5</v>
      </c>
      <c r="W32" s="152"/>
    </row>
    <row r="33" spans="1:14" ht="10.5" customHeight="1" x14ac:dyDescent="0.25"/>
    <row r="34" spans="1:14" ht="10.5" customHeight="1" thickBot="1" x14ac:dyDescent="0.3"/>
    <row r="35" spans="1:14" s="130" customFormat="1" x14ac:dyDescent="0.25">
      <c r="A35" s="129" t="s">
        <v>113</v>
      </c>
      <c r="B35" s="197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2"/>
    </row>
    <row r="36" spans="1:14" s="130" customFormat="1" ht="15.75" thickBot="1" x14ac:dyDescent="0.3">
      <c r="A36" s="84" t="s">
        <v>104</v>
      </c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:J8 L7:L8 D8:D9 C10:J10 L10 C11:N11 P7:P8 F9:P9 P10 S7:V8 S10:V10 S12:V32 Q11:V11 F25:N25 C12:L32 O11:P32 K7:K10 O7:O10 R9:V9">
    <cfRule type="expression" dxfId="0" priority="621">
      <formula>ISTEXT(C7)</formula>
    </cfRule>
  </conditionalFormatting>
  <pageMargins left="0.7" right="0.7" top="0.75" bottom="0.75" header="0.3" footer="0.3"/>
  <pageSetup scale="8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dcain</cp:lastModifiedBy>
  <cp:lastPrinted>2013-07-22T22:48:06Z</cp:lastPrinted>
  <dcterms:created xsi:type="dcterms:W3CDTF">2012-05-04T22:10:30Z</dcterms:created>
  <dcterms:modified xsi:type="dcterms:W3CDTF">2013-08-01T00:35:39Z</dcterms:modified>
</cp:coreProperties>
</file>