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2015" activeTab="2"/>
  </bookViews>
  <sheets>
    <sheet name="Inf Conc." sheetId="1" r:id="rId1"/>
    <sheet name="Inf Loads" sheetId="2" r:id="rId2"/>
    <sheet name="Eff Conc." sheetId="3" r:id="rId3"/>
    <sheet name="Eff Loads" sheetId="4" r:id="rId4"/>
    <sheet name="Inf QAQC MLs" sheetId="6" r:id="rId5"/>
    <sheet name="Eff QAQC MLs" sheetId="5" r:id="rId6"/>
  </sheets>
  <calcPr calcId="125725"/>
</workbook>
</file>

<file path=xl/calcChain.xml><?xml version="1.0" encoding="utf-8"?>
<calcChain xmlns="http://schemas.openxmlformats.org/spreadsheetml/2006/main">
  <c r="C6" i="2"/>
  <c r="B9" i="4"/>
  <c r="M9" s="1"/>
  <c r="U10" i="3"/>
  <c r="V10"/>
  <c r="W10"/>
  <c r="B6" i="2"/>
  <c r="X10" i="3"/>
  <c r="B58" i="4" l="1"/>
  <c r="L58" s="1"/>
  <c r="C58"/>
  <c r="M58" s="1"/>
  <c r="B59"/>
  <c r="N59" s="1"/>
  <c r="C59"/>
  <c r="M59" s="1"/>
  <c r="B60"/>
  <c r="L60" s="1"/>
  <c r="C60"/>
  <c r="M60" s="1"/>
  <c r="C57"/>
  <c r="M57" s="1"/>
  <c r="B57"/>
  <c r="N57" s="1"/>
  <c r="D61" i="3"/>
  <c r="D60"/>
  <c r="D59"/>
  <c r="D58"/>
  <c r="B11" i="4"/>
  <c r="C11"/>
  <c r="B12"/>
  <c r="C12"/>
  <c r="B13"/>
  <c r="C13"/>
  <c r="B14"/>
  <c r="C14"/>
  <c r="B15"/>
  <c r="C15"/>
  <c r="B16"/>
  <c r="C16"/>
  <c r="B17"/>
  <c r="C17"/>
  <c r="B18"/>
  <c r="C18"/>
  <c r="B19"/>
  <c r="C19"/>
  <c r="B20"/>
  <c r="C20"/>
  <c r="B21"/>
  <c r="C21"/>
  <c r="B22"/>
  <c r="C22"/>
  <c r="B23"/>
  <c r="C23"/>
  <c r="B24"/>
  <c r="C24"/>
  <c r="B25"/>
  <c r="C25"/>
  <c r="B26"/>
  <c r="C26"/>
  <c r="B27"/>
  <c r="C27"/>
  <c r="B28"/>
  <c r="C28"/>
  <c r="B29"/>
  <c r="C29"/>
  <c r="B30"/>
  <c r="C30"/>
  <c r="B31"/>
  <c r="C31"/>
  <c r="B32"/>
  <c r="C32"/>
  <c r="B33"/>
  <c r="C33"/>
  <c r="B34"/>
  <c r="C34"/>
  <c r="B35"/>
  <c r="C35"/>
  <c r="B36"/>
  <c r="C36"/>
  <c r="B37"/>
  <c r="C37"/>
  <c r="B38"/>
  <c r="C38"/>
  <c r="B39"/>
  <c r="C39"/>
  <c r="B40"/>
  <c r="C40"/>
  <c r="B41"/>
  <c r="C41"/>
  <c r="B42"/>
  <c r="C42"/>
  <c r="B43"/>
  <c r="C43"/>
  <c r="B44"/>
  <c r="C44"/>
  <c r="B45"/>
  <c r="C45"/>
  <c r="B46"/>
  <c r="C46"/>
  <c r="B47"/>
  <c r="C47"/>
  <c r="B48"/>
  <c r="F48" s="1"/>
  <c r="C48"/>
  <c r="B49"/>
  <c r="N49" s="1"/>
  <c r="C49"/>
  <c r="M49" s="1"/>
  <c r="B50"/>
  <c r="N50" s="1"/>
  <c r="C50"/>
  <c r="B51"/>
  <c r="N51" s="1"/>
  <c r="C51"/>
  <c r="M51" s="1"/>
  <c r="B52"/>
  <c r="N52" s="1"/>
  <c r="C52"/>
  <c r="D7" i="2"/>
  <c r="N7" s="1"/>
  <c r="D8"/>
  <c r="N8" s="1"/>
  <c r="D9"/>
  <c r="N9" s="1"/>
  <c r="D10"/>
  <c r="N10" s="1"/>
  <c r="C7"/>
  <c r="O7" s="1"/>
  <c r="C8"/>
  <c r="O8" s="1"/>
  <c r="C9"/>
  <c r="O9" s="1"/>
  <c r="C10"/>
  <c r="O10" s="1"/>
  <c r="D12" i="3"/>
  <c r="D13"/>
  <c r="D14"/>
  <c r="D15"/>
  <c r="D16"/>
  <c r="D18"/>
  <c r="D19"/>
  <c r="D20"/>
  <c r="D21"/>
  <c r="D20" i="4" s="1"/>
  <c r="D22" i="3"/>
  <c r="D23"/>
  <c r="D24"/>
  <c r="D25"/>
  <c r="D26"/>
  <c r="D27"/>
  <c r="D28"/>
  <c r="D29"/>
  <c r="D28" i="4" s="1"/>
  <c r="D30" i="3"/>
  <c r="D31"/>
  <c r="D32"/>
  <c r="D33"/>
  <c r="D34"/>
  <c r="D35"/>
  <c r="D36"/>
  <c r="D37"/>
  <c r="D36" i="4" s="1"/>
  <c r="D38" i="3"/>
  <c r="D39"/>
  <c r="D40"/>
  <c r="D41"/>
  <c r="D42"/>
  <c r="D43"/>
  <c r="D44"/>
  <c r="D45"/>
  <c r="D44" i="4" s="1"/>
  <c r="D46" i="3"/>
  <c r="D47"/>
  <c r="D48"/>
  <c r="D49"/>
  <c r="D50"/>
  <c r="D51"/>
  <c r="D52"/>
  <c r="D53"/>
  <c r="D52" i="4" s="1"/>
  <c r="C9"/>
  <c r="D6" i="2"/>
  <c r="D10" i="3"/>
  <c r="F9" i="1"/>
  <c r="F7"/>
  <c r="D12" i="4" l="1"/>
  <c r="D24"/>
  <c r="D40"/>
  <c r="D16"/>
  <c r="D48"/>
  <c r="D32"/>
  <c r="F6" i="2"/>
  <c r="N6"/>
  <c r="N9" i="4"/>
  <c r="E9"/>
  <c r="D49"/>
  <c r="D45"/>
  <c r="D41"/>
  <c r="D37"/>
  <c r="D33"/>
  <c r="D29"/>
  <c r="D25"/>
  <c r="D21"/>
  <c r="D17"/>
  <c r="D13"/>
  <c r="E9" i="2"/>
  <c r="D50" i="4"/>
  <c r="D46"/>
  <c r="D42"/>
  <c r="D38"/>
  <c r="D34"/>
  <c r="D30"/>
  <c r="D26"/>
  <c r="D22"/>
  <c r="D18"/>
  <c r="D14"/>
  <c r="D51"/>
  <c r="D47"/>
  <c r="D43"/>
  <c r="D39"/>
  <c r="D35"/>
  <c r="D31"/>
  <c r="D27"/>
  <c r="D23"/>
  <c r="D19"/>
  <c r="D15"/>
  <c r="D11"/>
  <c r="F9"/>
  <c r="O6" i="2"/>
  <c r="D9" i="4"/>
  <c r="H9"/>
  <c r="G9"/>
  <c r="K9"/>
  <c r="J9"/>
  <c r="I9"/>
  <c r="H6" i="2"/>
  <c r="I6"/>
  <c r="M6"/>
  <c r="E6"/>
  <c r="L9" i="4"/>
  <c r="G6" i="2"/>
  <c r="K6"/>
  <c r="F10"/>
  <c r="F8"/>
  <c r="H10"/>
  <c r="H8"/>
  <c r="I10"/>
  <c r="I8"/>
  <c r="J10"/>
  <c r="J8"/>
  <c r="L10"/>
  <c r="L8"/>
  <c r="G57" i="4"/>
  <c r="I57"/>
  <c r="I60"/>
  <c r="G60"/>
  <c r="E60"/>
  <c r="H59"/>
  <c r="F59"/>
  <c r="I58"/>
  <c r="G58"/>
  <c r="E58"/>
  <c r="L57"/>
  <c r="K60"/>
  <c r="K59"/>
  <c r="K58"/>
  <c r="N60"/>
  <c r="N58"/>
  <c r="J6" i="2"/>
  <c r="L6"/>
  <c r="F9"/>
  <c r="F7"/>
  <c r="H9"/>
  <c r="H7"/>
  <c r="I9"/>
  <c r="I7"/>
  <c r="J9"/>
  <c r="J7"/>
  <c r="L9"/>
  <c r="L7"/>
  <c r="E57" i="4"/>
  <c r="F57"/>
  <c r="H57"/>
  <c r="H60"/>
  <c r="F60"/>
  <c r="I59"/>
  <c r="G59"/>
  <c r="E59"/>
  <c r="H58"/>
  <c r="F58"/>
  <c r="K57"/>
  <c r="L59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52"/>
  <c r="L52"/>
  <c r="J52"/>
  <c r="H52"/>
  <c r="F52"/>
  <c r="K51"/>
  <c r="I51"/>
  <c r="G51"/>
  <c r="E51"/>
  <c r="M50"/>
  <c r="L50"/>
  <c r="J50"/>
  <c r="H50"/>
  <c r="F50"/>
  <c r="K49"/>
  <c r="I49"/>
  <c r="G49"/>
  <c r="E49"/>
  <c r="M48"/>
  <c r="L48"/>
  <c r="J48"/>
  <c r="H48"/>
  <c r="N48"/>
  <c r="E48"/>
  <c r="N47"/>
  <c r="E47"/>
  <c r="G47"/>
  <c r="I47"/>
  <c r="K47"/>
  <c r="F47"/>
  <c r="H47"/>
  <c r="J47"/>
  <c r="L47"/>
  <c r="F46"/>
  <c r="H46"/>
  <c r="J46"/>
  <c r="L46"/>
  <c r="N46"/>
  <c r="E46"/>
  <c r="G46"/>
  <c r="I46"/>
  <c r="K46"/>
  <c r="N45"/>
  <c r="E45"/>
  <c r="G45"/>
  <c r="I45"/>
  <c r="K45"/>
  <c r="F45"/>
  <c r="H45"/>
  <c r="J45"/>
  <c r="L45"/>
  <c r="F44"/>
  <c r="H44"/>
  <c r="J44"/>
  <c r="L44"/>
  <c r="N44"/>
  <c r="E44"/>
  <c r="G44"/>
  <c r="I44"/>
  <c r="K44"/>
  <c r="N43"/>
  <c r="E43"/>
  <c r="G43"/>
  <c r="I43"/>
  <c r="K43"/>
  <c r="F43"/>
  <c r="H43"/>
  <c r="J43"/>
  <c r="L43"/>
  <c r="F42"/>
  <c r="H42"/>
  <c r="J42"/>
  <c r="L42"/>
  <c r="N42"/>
  <c r="E42"/>
  <c r="G42"/>
  <c r="I42"/>
  <c r="K42"/>
  <c r="N41"/>
  <c r="E41"/>
  <c r="G41"/>
  <c r="I41"/>
  <c r="K41"/>
  <c r="F41"/>
  <c r="H41"/>
  <c r="J41"/>
  <c r="L41"/>
  <c r="F40"/>
  <c r="H40"/>
  <c r="J40"/>
  <c r="L40"/>
  <c r="N40"/>
  <c r="E40"/>
  <c r="G40"/>
  <c r="I40"/>
  <c r="K40"/>
  <c r="N39"/>
  <c r="E39"/>
  <c r="G39"/>
  <c r="I39"/>
  <c r="K39"/>
  <c r="F39"/>
  <c r="H39"/>
  <c r="J39"/>
  <c r="L39"/>
  <c r="F38"/>
  <c r="H38"/>
  <c r="J38"/>
  <c r="L38"/>
  <c r="N38"/>
  <c r="E38"/>
  <c r="G38"/>
  <c r="I38"/>
  <c r="K38"/>
  <c r="N37"/>
  <c r="E37"/>
  <c r="G37"/>
  <c r="I37"/>
  <c r="K37"/>
  <c r="F37"/>
  <c r="H37"/>
  <c r="J37"/>
  <c r="L37"/>
  <c r="F36"/>
  <c r="H36"/>
  <c r="J36"/>
  <c r="L36"/>
  <c r="N36"/>
  <c r="E36"/>
  <c r="G36"/>
  <c r="I36"/>
  <c r="K36"/>
  <c r="N35"/>
  <c r="E35"/>
  <c r="G35"/>
  <c r="I35"/>
  <c r="K35"/>
  <c r="F35"/>
  <c r="H35"/>
  <c r="J35"/>
  <c r="L35"/>
  <c r="F34"/>
  <c r="H34"/>
  <c r="J34"/>
  <c r="L34"/>
  <c r="N34"/>
  <c r="E34"/>
  <c r="G34"/>
  <c r="I34"/>
  <c r="K34"/>
  <c r="N33"/>
  <c r="E33"/>
  <c r="G33"/>
  <c r="I33"/>
  <c r="K33"/>
  <c r="F33"/>
  <c r="H33"/>
  <c r="J33"/>
  <c r="L33"/>
  <c r="F32"/>
  <c r="H32"/>
  <c r="J32"/>
  <c r="L32"/>
  <c r="N32"/>
  <c r="E32"/>
  <c r="G32"/>
  <c r="I32"/>
  <c r="K32"/>
  <c r="N31"/>
  <c r="E31"/>
  <c r="G31"/>
  <c r="I31"/>
  <c r="K31"/>
  <c r="F31"/>
  <c r="H31"/>
  <c r="J31"/>
  <c r="L31"/>
  <c r="F30"/>
  <c r="H30"/>
  <c r="J30"/>
  <c r="L30"/>
  <c r="N30"/>
  <c r="E30"/>
  <c r="G30"/>
  <c r="I30"/>
  <c r="K30"/>
  <c r="N29"/>
  <c r="E29"/>
  <c r="G29"/>
  <c r="I29"/>
  <c r="K29"/>
  <c r="F29"/>
  <c r="H29"/>
  <c r="J29"/>
  <c r="L29"/>
  <c r="F28"/>
  <c r="H28"/>
  <c r="J28"/>
  <c r="L28"/>
  <c r="N28"/>
  <c r="E28"/>
  <c r="G28"/>
  <c r="I28"/>
  <c r="K28"/>
  <c r="N27"/>
  <c r="E27"/>
  <c r="G27"/>
  <c r="I27"/>
  <c r="K27"/>
  <c r="F27"/>
  <c r="H27"/>
  <c r="J27"/>
  <c r="L27"/>
  <c r="F26"/>
  <c r="H26"/>
  <c r="J26"/>
  <c r="L26"/>
  <c r="N26"/>
  <c r="E26"/>
  <c r="G26"/>
  <c r="I26"/>
  <c r="K26"/>
  <c r="N25"/>
  <c r="E25"/>
  <c r="G25"/>
  <c r="I25"/>
  <c r="K25"/>
  <c r="F25"/>
  <c r="H25"/>
  <c r="J25"/>
  <c r="L25"/>
  <c r="F24"/>
  <c r="H24"/>
  <c r="J24"/>
  <c r="L24"/>
  <c r="N24"/>
  <c r="E24"/>
  <c r="G24"/>
  <c r="I24"/>
  <c r="K24"/>
  <c r="N23"/>
  <c r="E23"/>
  <c r="G23"/>
  <c r="I23"/>
  <c r="K23"/>
  <c r="F23"/>
  <c r="H23"/>
  <c r="J23"/>
  <c r="L23"/>
  <c r="F22"/>
  <c r="H22"/>
  <c r="J22"/>
  <c r="L22"/>
  <c r="N22"/>
  <c r="E22"/>
  <c r="G22"/>
  <c r="I22"/>
  <c r="K22"/>
  <c r="N21"/>
  <c r="E21"/>
  <c r="G21"/>
  <c r="I21"/>
  <c r="K21"/>
  <c r="F21"/>
  <c r="H21"/>
  <c r="J21"/>
  <c r="L21"/>
  <c r="F20"/>
  <c r="H20"/>
  <c r="J20"/>
  <c r="L20"/>
  <c r="N20"/>
  <c r="E20"/>
  <c r="G20"/>
  <c r="I20"/>
  <c r="K20"/>
  <c r="N19"/>
  <c r="E19"/>
  <c r="G19"/>
  <c r="I19"/>
  <c r="K19"/>
  <c r="F19"/>
  <c r="H19"/>
  <c r="J19"/>
  <c r="L19"/>
  <c r="F18"/>
  <c r="H18"/>
  <c r="J18"/>
  <c r="L18"/>
  <c r="N18"/>
  <c r="E18"/>
  <c r="G18"/>
  <c r="I18"/>
  <c r="K18"/>
  <c r="N17"/>
  <c r="E17"/>
  <c r="G17"/>
  <c r="I17"/>
  <c r="K17"/>
  <c r="F17"/>
  <c r="H17"/>
  <c r="J17"/>
  <c r="L17"/>
  <c r="F16"/>
  <c r="H16"/>
  <c r="J16"/>
  <c r="L16"/>
  <c r="N16"/>
  <c r="E16"/>
  <c r="G16"/>
  <c r="I16"/>
  <c r="K16"/>
  <c r="N15"/>
  <c r="E15"/>
  <c r="G15"/>
  <c r="I15"/>
  <c r="K15"/>
  <c r="F15"/>
  <c r="H15"/>
  <c r="J15"/>
  <c r="L15"/>
  <c r="F14"/>
  <c r="H14"/>
  <c r="J14"/>
  <c r="L14"/>
  <c r="N14"/>
  <c r="E14"/>
  <c r="G14"/>
  <c r="I14"/>
  <c r="K14"/>
  <c r="N13"/>
  <c r="E13"/>
  <c r="G13"/>
  <c r="I13"/>
  <c r="K13"/>
  <c r="F13"/>
  <c r="H13"/>
  <c r="J13"/>
  <c r="L13"/>
  <c r="F12"/>
  <c r="H12"/>
  <c r="J12"/>
  <c r="L12"/>
  <c r="N12"/>
  <c r="E12"/>
  <c r="G12"/>
  <c r="I12"/>
  <c r="K12"/>
  <c r="N11"/>
  <c r="E11"/>
  <c r="G11"/>
  <c r="I11"/>
  <c r="K11"/>
  <c r="F11"/>
  <c r="H11"/>
  <c r="J11"/>
  <c r="L11"/>
  <c r="K52"/>
  <c r="I52"/>
  <c r="G52"/>
  <c r="E52"/>
  <c r="L51"/>
  <c r="J51"/>
  <c r="H51"/>
  <c r="F51"/>
  <c r="K50"/>
  <c r="I50"/>
  <c r="G50"/>
  <c r="E50"/>
  <c r="L49"/>
  <c r="J49"/>
  <c r="H49"/>
  <c r="F49"/>
  <c r="K48"/>
  <c r="I48"/>
  <c r="G48"/>
  <c r="M9" i="2"/>
  <c r="K9"/>
  <c r="G9"/>
  <c r="O9" i="4" l="1"/>
  <c r="D57"/>
  <c r="Q9"/>
  <c r="P9"/>
  <c r="R9"/>
  <c r="D58"/>
  <c r="D60"/>
  <c r="D59"/>
</calcChain>
</file>

<file path=xl/sharedStrings.xml><?xml version="1.0" encoding="utf-8"?>
<sst xmlns="http://schemas.openxmlformats.org/spreadsheetml/2006/main" count="296" uniqueCount="107">
  <si>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</si>
  <si>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</si>
  <si>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</si>
  <si>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</si>
  <si>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</si>
  <si>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</si>
  <si>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</si>
  <si>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</si>
  <si>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</si>
  <si>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pH</t>
  </si>
  <si>
    <t>TSS</t>
  </si>
  <si>
    <t>Peak</t>
  </si>
  <si>
    <t>Min</t>
  </si>
  <si>
    <t>Max</t>
  </si>
  <si>
    <t>Ave</t>
  </si>
  <si>
    <t>Influent Concentrations (mg/l)</t>
  </si>
  <si>
    <t>Flow  (MGD)</t>
  </si>
  <si>
    <t>Ave Daily</t>
  </si>
  <si>
    <r>
      <t xml:space="preserve">Influent Loads (Kg/d)  </t>
    </r>
    <r>
      <rPr>
        <i/>
        <sz val="12"/>
        <color rgb="FFFF0000"/>
        <rFont val="Calibri"/>
        <family val="2"/>
        <scheme val="minor"/>
      </rPr>
      <t xml:space="preserve"> [mg/l X MGD X 3.78 = Kg/d]</t>
    </r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</si>
  <si>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</si>
  <si>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Total N mg/l removal</t>
  </si>
  <si>
    <t>Inf N (TKN + NO3 + NO2) - Eff N</t>
  </si>
  <si>
    <t>Total P mg/l removal</t>
  </si>
  <si>
    <t>SKN*</t>
  </si>
  <si>
    <t>Urea*</t>
  </si>
  <si>
    <t>** Not required for facilities that do not routinely collect influent pH and Temp data</t>
  </si>
  <si>
    <t>Quarterly report due by 30 Jan.</t>
  </si>
  <si>
    <t>Quarterly report due by 30 Oct.</t>
  </si>
  <si>
    <t>Quarterly report due by 30 Apr.</t>
  </si>
  <si>
    <r>
      <t>Urea</t>
    </r>
    <r>
      <rPr>
        <sz val="10"/>
        <color rgb="FFFF0000"/>
        <rFont val="Calibri"/>
        <family val="2"/>
        <scheme val="minor"/>
      </rPr>
      <t>*</t>
    </r>
  </si>
  <si>
    <r>
      <t>SKN</t>
    </r>
    <r>
      <rPr>
        <sz val="10"/>
        <color rgb="FFFF0000"/>
        <rFont val="Calibri"/>
        <family val="2"/>
        <scheme val="minor"/>
      </rPr>
      <t>*</t>
    </r>
  </si>
  <si>
    <r>
      <t>TDN</t>
    </r>
    <r>
      <rPr>
        <sz val="10"/>
        <color rgb="FFFF0000"/>
        <rFont val="Calibri"/>
        <family val="2"/>
        <scheme val="minor"/>
      </rPr>
      <t>*</t>
    </r>
  </si>
  <si>
    <t>Dry 2012</t>
  </si>
  <si>
    <t>Wet 2012/3</t>
  </si>
  <si>
    <t>Dry 2013</t>
  </si>
  <si>
    <t>Wet 2013/4</t>
  </si>
  <si>
    <t>Dry 2014</t>
  </si>
  <si>
    <t>Wet 2012/4</t>
  </si>
  <si>
    <t>(major dischargers 2/month, minor dischargers 1/month)</t>
  </si>
  <si>
    <r>
      <t>Effluent Concentrations (mg/l)</t>
    </r>
    <r>
      <rPr>
        <sz val="10"/>
        <color theme="1"/>
        <rFont val="Calibri"/>
        <family val="2"/>
        <scheme val="minor"/>
      </rPr>
      <t xml:space="preserve"> </t>
    </r>
  </si>
  <si>
    <t>Two additional samples during peak flow each wet season for major dischargers</t>
  </si>
  <si>
    <t xml:space="preserve">Effluent Concentrations (mg/l) </t>
  </si>
  <si>
    <t xml:space="preserve">Effluent Loads (kg/d) </t>
  </si>
  <si>
    <t>Total P kg/d removal</t>
  </si>
  <si>
    <t>Total N kg/d removal</t>
  </si>
  <si>
    <t>SKN+NO3+NO2</t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</si>
  <si>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</si>
  <si>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Inf TP - Eff TP</t>
  </si>
  <si>
    <t>* Parameters not required for influent monitoring per agreement with Water Board staff:  TDN, SKN, Urea, and TDP</t>
  </si>
  <si>
    <r>
      <t>TDP</t>
    </r>
    <r>
      <rPr>
        <sz val="10"/>
        <color rgb="FFFF0000"/>
        <rFont val="Calibri"/>
        <family val="2"/>
        <scheme val="minor"/>
      </rPr>
      <t>*</t>
    </r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</si>
  <si>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</si>
  <si>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</si>
  <si>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</si>
  <si>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</si>
  <si>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</si>
  <si>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</si>
  <si>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</si>
  <si>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</si>
  <si>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</si>
  <si>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</si>
  <si>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</si>
  <si>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</si>
  <si>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</si>
  <si>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</si>
  <si>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r>
      <t>Urea</t>
    </r>
    <r>
      <rPr>
        <sz val="10"/>
        <color rgb="FFFF0000"/>
        <rFont val="Calibri"/>
        <family val="2"/>
        <scheme val="minor"/>
      </rPr>
      <t>**</t>
    </r>
  </si>
  <si>
    <t>** Urea monitoring is required only 1/month for the regions five largest NPDES permittees: EBMUD, EBDA, SJSC, SFSE, and CCCSD</t>
  </si>
  <si>
    <r>
      <t>Date</t>
    </r>
    <r>
      <rPr>
        <sz val="10"/>
        <color rgb="FFFF0000"/>
        <rFont val="Calibri"/>
        <family val="2"/>
        <scheme val="minor"/>
      </rPr>
      <t>*</t>
    </r>
  </si>
  <si>
    <t xml:space="preserve">* Dischargers shall collect monthly / bimonthly samples "on varying days selected at random …" in accordance with NPDES permit Attachment G, provision III.A.3.   Dates indicated here are approximate. </t>
  </si>
  <si>
    <t>MDL</t>
  </si>
  <si>
    <t>ML</t>
  </si>
  <si>
    <t>* DRP load calculation depends on sample type:  If DRP sample is collected as a grab, calculate load using "max flow" value.  If collected as composite, use Average Daily flow.</t>
  </si>
  <si>
    <t>*** Collect DRP sample as a grab or composite in accordance with your agency's Sample Analysis Plan</t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</si>
  <si>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  <r>
      <rPr>
        <sz val="10"/>
        <color rgb="FFFF0000"/>
        <rFont val="Calibri"/>
        <family val="2"/>
        <scheme val="minor"/>
      </rPr>
      <t>**</t>
    </r>
  </si>
  <si>
    <r>
      <t>pH</t>
    </r>
    <r>
      <rPr>
        <sz val="10"/>
        <color rgb="FFFF0000"/>
        <rFont val="Calibri"/>
        <family val="2"/>
        <scheme val="minor"/>
      </rPr>
      <t>**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</si>
  <si>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</si>
  <si>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r>
      <t>Effluent MDL / ML (mg/l)</t>
    </r>
    <r>
      <rPr>
        <sz val="10"/>
        <color theme="1"/>
        <rFont val="Calibri"/>
        <family val="2"/>
        <scheme val="minor"/>
      </rPr>
      <t xml:space="preserve"> </t>
    </r>
  </si>
  <si>
    <t>(major dischargers wet and dry season sampling for 2 years, minor dischargers for one year)</t>
  </si>
  <si>
    <t>(mm/dd/yyyy)</t>
  </si>
  <si>
    <t>(wet season / dry season sampling: major dischargers for 2 years, minor dischargers for one year)</t>
  </si>
  <si>
    <r>
      <t xml:space="preserve">PLEASE SAVE AND SUBMIT THIS FILE IN </t>
    </r>
    <r>
      <rPr>
        <b/>
        <u/>
        <sz val="11"/>
        <color rgb="FFC00000"/>
        <rFont val="Calibri"/>
        <family val="2"/>
        <scheme val="minor"/>
      </rPr>
      <t>BOTH</t>
    </r>
    <r>
      <rPr>
        <b/>
        <sz val="11"/>
        <color rgb="FFC00000"/>
        <rFont val="Calibri"/>
        <family val="2"/>
        <scheme val="minor"/>
      </rPr>
      <t xml:space="preserve"> EXCEL AND "MS-DOS .csv" FORMATS</t>
    </r>
  </si>
  <si>
    <t xml:space="preserve"> </t>
  </si>
  <si>
    <t>Season</t>
  </si>
  <si>
    <t>Total N    % removal</t>
  </si>
  <si>
    <t>f</t>
  </si>
  <si>
    <t>((Inf N (TKN + NO3 + NO2) - Eff N))/(Inf N)</t>
  </si>
  <si>
    <t>((Inf TP - Eff TP))/(Inf TP)</t>
  </si>
  <si>
    <t>Total N   %   removal</t>
  </si>
  <si>
    <t>(Inf TP - Eff TP)/(Inf TP)</t>
  </si>
  <si>
    <t>Total P  %   removal</t>
  </si>
  <si>
    <t>Total P    % removal</t>
  </si>
  <si>
    <t>Flow    (MGD)</t>
  </si>
  <si>
    <t>Sonoma Valley County Sanitation District</t>
  </si>
  <si>
    <t>Contact Person:  George Lincoln (707) 521-1808</t>
  </si>
  <si>
    <r>
      <t>Calc Daily</t>
    </r>
    <r>
      <rPr>
        <b/>
        <vertAlign val="superscript"/>
        <sz val="10"/>
        <color rgb="FFFF0000"/>
        <rFont val="Calibri"/>
        <family val="2"/>
        <scheme val="minor"/>
      </rPr>
      <t>1</t>
    </r>
  </si>
  <si>
    <t>Quarterly report due by 30 July</t>
  </si>
  <si>
    <r>
      <t>Proc Daily</t>
    </r>
    <r>
      <rPr>
        <b/>
        <vertAlign val="superscript"/>
        <sz val="10"/>
        <color rgb="FFFF0000"/>
        <rFont val="Calibri"/>
        <family val="2"/>
        <scheme val="minor"/>
      </rPr>
      <t>2</t>
    </r>
  </si>
  <si>
    <t>Notes:</t>
  </si>
  <si>
    <r>
      <t>Peak</t>
    </r>
    <r>
      <rPr>
        <b/>
        <vertAlign val="superscript"/>
        <sz val="10"/>
        <color rgb="FFFF0000"/>
        <rFont val="Calibri"/>
        <family val="2"/>
        <scheme val="minor"/>
      </rPr>
      <t>3</t>
    </r>
  </si>
  <si>
    <t>NO2 eff result was &lt;0.2, 0.2 used for calcs</t>
  </si>
  <si>
    <t>Comp***</t>
  </si>
  <si>
    <t>Use Ave Daily</t>
  </si>
  <si>
    <t>Use Ave Daily*</t>
  </si>
  <si>
    <r>
      <rPr>
        <b/>
        <vertAlign val="superscript"/>
        <sz val="11"/>
        <color rgb="FFFF0000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The calculated daily flow represents the influent from the collection system</t>
    </r>
  </si>
  <si>
    <r>
      <rPr>
        <b/>
        <vertAlign val="superscript"/>
        <sz val="11"/>
        <color rgb="FFFF0000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Peak flow includes flow from the eq basins</t>
    </r>
  </si>
  <si>
    <r>
      <rPr>
        <b/>
        <vertAlign val="superscript"/>
        <sz val="11"/>
        <color rgb="FFFF0000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The processed daily flow includes the reverse flow through the plant, this is the flow where samples are collected from</t>
    </r>
  </si>
  <si>
    <t>Discharge Season began Dec 1st</t>
  </si>
  <si>
    <t>For SVCSD - DRP is a composite sample, influent pH and Temp are not routinely collected.</t>
  </si>
</sst>
</file>

<file path=xl/styles.xml><?xml version="1.0" encoding="utf-8"?>
<styleSheet xmlns="http://schemas.openxmlformats.org/spreadsheetml/2006/main">
  <numFmts count="4">
    <numFmt numFmtId="164" formatCode="[$-409]d\-mmm\-yy;@"/>
    <numFmt numFmtId="165" formatCode="0.0"/>
    <numFmt numFmtId="166" formatCode="0.000"/>
    <numFmt numFmtId="167" formatCode="0.0000"/>
  </numFmts>
  <fonts count="2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6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7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u/>
      <sz val="11"/>
      <color rgb="FFC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vertAlign val="superscript"/>
      <sz val="10"/>
      <color rgb="FFFF0000"/>
      <name val="Calibri"/>
      <family val="2"/>
      <scheme val="minor"/>
    </font>
    <font>
      <b/>
      <vertAlign val="superscript"/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6">
    <xf numFmtId="0" fontId="0" fillId="0" borderId="0" xfId="0"/>
    <xf numFmtId="0" fontId="2" fillId="0" borderId="12" xfId="0" applyFont="1" applyBorder="1"/>
    <xf numFmtId="0" fontId="2" fillId="0" borderId="13" xfId="0" applyFont="1" applyBorder="1"/>
    <xf numFmtId="0" fontId="2" fillId="0" borderId="0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1" xfId="0" applyFont="1" applyBorder="1"/>
    <xf numFmtId="0" fontId="2" fillId="2" borderId="4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0" fillId="3" borderId="9" xfId="0" applyFill="1" applyBorder="1" applyAlignment="1">
      <alignment vertical="top" wrapText="1"/>
    </xf>
    <xf numFmtId="0" fontId="0" fillId="3" borderId="10" xfId="0" applyFill="1" applyBorder="1" applyAlignment="1">
      <alignment vertical="top" wrapText="1"/>
    </xf>
    <xf numFmtId="0" fontId="0" fillId="0" borderId="0" xfId="0" applyFont="1"/>
    <xf numFmtId="0" fontId="1" fillId="0" borderId="0" xfId="0" applyFont="1" applyAlignment="1"/>
    <xf numFmtId="0" fontId="4" fillId="0" borderId="15" xfId="0" applyFont="1" applyBorder="1"/>
    <xf numFmtId="0" fontId="2" fillId="2" borderId="12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2" fillId="0" borderId="3" xfId="0" applyFont="1" applyBorder="1"/>
    <xf numFmtId="0" fontId="2" fillId="0" borderId="6" xfId="0" applyFont="1" applyBorder="1"/>
    <xf numFmtId="164" fontId="2" fillId="0" borderId="3" xfId="0" applyNumberFormat="1" applyFont="1" applyBorder="1"/>
    <xf numFmtId="0" fontId="2" fillId="0" borderId="5" xfId="0" applyFont="1" applyBorder="1"/>
    <xf numFmtId="164" fontId="2" fillId="0" borderId="12" xfId="0" applyNumberFormat="1" applyFont="1" applyBorder="1"/>
    <xf numFmtId="0" fontId="2" fillId="5" borderId="0" xfId="0" applyFont="1" applyFill="1" applyBorder="1"/>
    <xf numFmtId="164" fontId="2" fillId="0" borderId="7" xfId="0" applyNumberFormat="1" applyFont="1" applyBorder="1"/>
    <xf numFmtId="0" fontId="2" fillId="5" borderId="1" xfId="0" applyFont="1" applyFill="1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13" xfId="0" applyBorder="1"/>
    <xf numFmtId="0" fontId="2" fillId="0" borderId="19" xfId="0" applyFont="1" applyBorder="1"/>
    <xf numFmtId="0" fontId="2" fillId="0" borderId="20" xfId="0" applyFont="1" applyBorder="1"/>
    <xf numFmtId="0" fontId="2" fillId="0" borderId="21" xfId="0" applyFont="1" applyBorder="1"/>
    <xf numFmtId="0" fontId="2" fillId="2" borderId="19" xfId="0" applyFont="1" applyFill="1" applyBorder="1" applyAlignment="1">
      <alignment horizontal="center" wrapText="1"/>
    </xf>
    <xf numFmtId="0" fontId="2" fillId="2" borderId="2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0" fontId="2" fillId="3" borderId="21" xfId="0" applyFont="1" applyFill="1" applyBorder="1" applyAlignment="1">
      <alignment horizontal="center" wrapText="1"/>
    </xf>
    <xf numFmtId="0" fontId="0" fillId="0" borderId="3" xfId="0" applyBorder="1"/>
    <xf numFmtId="0" fontId="0" fillId="0" borderId="12" xfId="0" applyBorder="1"/>
    <xf numFmtId="0" fontId="6" fillId="0" borderId="0" xfId="0" applyFont="1" applyBorder="1" applyAlignment="1"/>
    <xf numFmtId="0" fontId="6" fillId="0" borderId="1" xfId="0" applyFont="1" applyBorder="1" applyAlignment="1"/>
    <xf numFmtId="0" fontId="0" fillId="3" borderId="19" xfId="0" applyFill="1" applyBorder="1" applyAlignment="1">
      <alignment wrapText="1"/>
    </xf>
    <xf numFmtId="0" fontId="5" fillId="3" borderId="21" xfId="0" applyFont="1" applyFill="1" applyBorder="1" applyAlignment="1">
      <alignment wrapText="1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165" fontId="2" fillId="0" borderId="12" xfId="0" applyNumberFormat="1" applyFont="1" applyBorder="1" applyAlignment="1"/>
    <xf numFmtId="165" fontId="2" fillId="0" borderId="12" xfId="0" applyNumberFormat="1" applyFont="1" applyBorder="1"/>
    <xf numFmtId="0" fontId="4" fillId="0" borderId="0" xfId="0" applyFont="1" applyBorder="1"/>
    <xf numFmtId="164" fontId="2" fillId="0" borderId="19" xfId="0" applyNumberFormat="1" applyFont="1" applyBorder="1"/>
    <xf numFmtId="164" fontId="2" fillId="0" borderId="20" xfId="0" applyNumberFormat="1" applyFont="1" applyBorder="1"/>
    <xf numFmtId="164" fontId="2" fillId="0" borderId="21" xfId="0" applyNumberFormat="1" applyFont="1" applyBorder="1"/>
    <xf numFmtId="0" fontId="2" fillId="6" borderId="0" xfId="0" applyFont="1" applyFill="1" applyBorder="1"/>
    <xf numFmtId="165" fontId="2" fillId="6" borderId="12" xfId="0" applyNumberFormat="1" applyFont="1" applyFill="1" applyBorder="1"/>
    <xf numFmtId="0" fontId="2" fillId="6" borderId="15" xfId="0" applyFont="1" applyFill="1" applyBorder="1"/>
    <xf numFmtId="165" fontId="2" fillId="6" borderId="16" xfId="0" applyNumberFormat="1" applyFont="1" applyFill="1" applyBorder="1"/>
    <xf numFmtId="165" fontId="2" fillId="0" borderId="3" xfId="0" applyNumberFormat="1" applyFont="1" applyBorder="1"/>
    <xf numFmtId="0" fontId="2" fillId="6" borderId="16" xfId="0" applyFont="1" applyFill="1" applyBorder="1"/>
    <xf numFmtId="164" fontId="2" fillId="6" borderId="12" xfId="0" applyNumberFormat="1" applyFont="1" applyFill="1" applyBorder="1"/>
    <xf numFmtId="0" fontId="2" fillId="6" borderId="12" xfId="0" applyFont="1" applyFill="1" applyBorder="1"/>
    <xf numFmtId="0" fontId="2" fillId="6" borderId="20" xfId="0" applyFont="1" applyFill="1" applyBorder="1"/>
    <xf numFmtId="0" fontId="2" fillId="6" borderId="18" xfId="0" applyFont="1" applyFill="1" applyBorder="1"/>
    <xf numFmtId="0" fontId="2" fillId="6" borderId="7" xfId="0" applyFont="1" applyFill="1" applyBorder="1"/>
    <xf numFmtId="0" fontId="2" fillId="6" borderId="1" xfId="0" applyFont="1" applyFill="1" applyBorder="1"/>
    <xf numFmtId="0" fontId="2" fillId="6" borderId="21" xfId="0" applyFont="1" applyFill="1" applyBorder="1"/>
    <xf numFmtId="165" fontId="2" fillId="6" borderId="7" xfId="0" applyNumberFormat="1" applyFont="1" applyFill="1" applyBorder="1"/>
    <xf numFmtId="0" fontId="2" fillId="4" borderId="0" xfId="0" applyFont="1" applyFill="1" applyBorder="1"/>
    <xf numFmtId="0" fontId="2" fillId="4" borderId="1" xfId="0" applyFont="1" applyFill="1" applyBorder="1"/>
    <xf numFmtId="0" fontId="2" fillId="2" borderId="23" xfId="0" applyFont="1" applyFill="1" applyBorder="1" applyAlignment="1">
      <alignment horizontal="center" wrapText="1"/>
    </xf>
    <xf numFmtId="0" fontId="2" fillId="4" borderId="23" xfId="0" applyFont="1" applyFill="1" applyBorder="1"/>
    <xf numFmtId="0" fontId="0" fillId="0" borderId="26" xfId="0" applyBorder="1"/>
    <xf numFmtId="165" fontId="2" fillId="0" borderId="3" xfId="0" applyNumberFormat="1" applyFont="1" applyBorder="1" applyAlignment="1"/>
    <xf numFmtId="0" fontId="2" fillId="4" borderId="5" xfId="0" applyFont="1" applyFill="1" applyBorder="1"/>
    <xf numFmtId="165" fontId="2" fillId="6" borderId="12" xfId="0" applyNumberFormat="1" applyFont="1" applyFill="1" applyBorder="1" applyAlignment="1"/>
    <xf numFmtId="0" fontId="0" fillId="6" borderId="12" xfId="0" applyFill="1" applyBorder="1"/>
    <xf numFmtId="0" fontId="0" fillId="6" borderId="13" xfId="0" applyFill="1" applyBorder="1"/>
    <xf numFmtId="165" fontId="2" fillId="6" borderId="16" xfId="0" applyNumberFormat="1" applyFont="1" applyFill="1" applyBorder="1" applyAlignment="1"/>
    <xf numFmtId="0" fontId="0" fillId="6" borderId="16" xfId="0" applyFill="1" applyBorder="1"/>
    <xf numFmtId="0" fontId="0" fillId="6" borderId="17" xfId="0" applyFill="1" applyBorder="1"/>
    <xf numFmtId="165" fontId="2" fillId="6" borderId="7" xfId="0" applyNumberFormat="1" applyFont="1" applyFill="1" applyBorder="1" applyAlignment="1"/>
    <xf numFmtId="0" fontId="0" fillId="6" borderId="8" xfId="0" applyFill="1" applyBorder="1"/>
    <xf numFmtId="0" fontId="2" fillId="4" borderId="9" xfId="0" applyFont="1" applyFill="1" applyBorder="1"/>
    <xf numFmtId="0" fontId="2" fillId="4" borderId="11" xfId="0" applyFont="1" applyFill="1" applyBorder="1"/>
    <xf numFmtId="0" fontId="2" fillId="2" borderId="22" xfId="0" applyFont="1" applyFill="1" applyBorder="1" applyAlignment="1">
      <alignment horizontal="center" wrapText="1"/>
    </xf>
    <xf numFmtId="0" fontId="2" fillId="4" borderId="19" xfId="0" applyFont="1" applyFill="1" applyBorder="1"/>
    <xf numFmtId="0" fontId="2" fillId="4" borderId="20" xfId="0" applyFont="1" applyFill="1" applyBorder="1"/>
    <xf numFmtId="0" fontId="2" fillId="4" borderId="21" xfId="0" applyFont="1" applyFill="1" applyBorder="1"/>
    <xf numFmtId="0" fontId="2" fillId="0" borderId="12" xfId="0" applyFont="1" applyFill="1" applyBorder="1"/>
    <xf numFmtId="0" fontId="2" fillId="0" borderId="0" xfId="0" applyFont="1" applyFill="1" applyBorder="1"/>
    <xf numFmtId="165" fontId="2" fillId="0" borderId="12" xfId="0" applyNumberFormat="1" applyFont="1" applyFill="1" applyBorder="1"/>
    <xf numFmtId="165" fontId="2" fillId="0" borderId="12" xfId="0" applyNumberFormat="1" applyFont="1" applyFill="1" applyBorder="1" applyAlignment="1"/>
    <xf numFmtId="0" fontId="2" fillId="0" borderId="20" xfId="0" applyFont="1" applyFill="1" applyBorder="1"/>
    <xf numFmtId="0" fontId="0" fillId="0" borderId="0" xfId="0" applyFill="1" applyBorder="1"/>
    <xf numFmtId="0" fontId="0" fillId="0" borderId="13" xfId="0" applyFill="1" applyBorder="1"/>
    <xf numFmtId="0" fontId="2" fillId="0" borderId="7" xfId="0" applyFont="1" applyFill="1" applyBorder="1"/>
    <xf numFmtId="0" fontId="2" fillId="0" borderId="1" xfId="0" applyFont="1" applyFill="1" applyBorder="1"/>
    <xf numFmtId="165" fontId="2" fillId="0" borderId="7" xfId="0" applyNumberFormat="1" applyFont="1" applyFill="1" applyBorder="1"/>
    <xf numFmtId="165" fontId="2" fillId="0" borderId="7" xfId="0" applyNumberFormat="1" applyFont="1" applyFill="1" applyBorder="1" applyAlignment="1"/>
    <xf numFmtId="0" fontId="2" fillId="0" borderId="21" xfId="0" applyFont="1" applyFill="1" applyBorder="1"/>
    <xf numFmtId="0" fontId="0" fillId="0" borderId="1" xfId="0" applyFill="1" applyBorder="1"/>
    <xf numFmtId="0" fontId="0" fillId="0" borderId="8" xfId="0" applyFill="1" applyBorder="1"/>
    <xf numFmtId="165" fontId="2" fillId="0" borderId="19" xfId="0" applyNumberFormat="1" applyFont="1" applyBorder="1"/>
    <xf numFmtId="165" fontId="2" fillId="0" borderId="20" xfId="0" applyNumberFormat="1" applyFont="1" applyFill="1" applyBorder="1"/>
    <xf numFmtId="165" fontId="2" fillId="0" borderId="20" xfId="0" applyNumberFormat="1" applyFont="1" applyBorder="1"/>
    <xf numFmtId="165" fontId="2" fillId="0" borderId="21" xfId="0" applyNumberFormat="1" applyFont="1" applyFill="1" applyBorder="1"/>
    <xf numFmtId="0" fontId="2" fillId="0" borderId="3" xfId="0" applyFont="1" applyFill="1" applyBorder="1"/>
    <xf numFmtId="164" fontId="2" fillId="6" borderId="7" xfId="0" applyNumberFormat="1" applyFont="1" applyFill="1" applyBorder="1"/>
    <xf numFmtId="0" fontId="0" fillId="6" borderId="20" xfId="0" applyFill="1" applyBorder="1"/>
    <xf numFmtId="0" fontId="0" fillId="6" borderId="18" xfId="0" applyFill="1" applyBorder="1"/>
    <xf numFmtId="0" fontId="0" fillId="6" borderId="7" xfId="0" applyFill="1" applyBorder="1"/>
    <xf numFmtId="0" fontId="0" fillId="6" borderId="21" xfId="0" applyFill="1" applyBorder="1"/>
    <xf numFmtId="0" fontId="0" fillId="0" borderId="0" xfId="0" applyBorder="1" applyAlignment="1"/>
    <xf numFmtId="0" fontId="2" fillId="5" borderId="19" xfId="0" applyFont="1" applyFill="1" applyBorder="1"/>
    <xf numFmtId="0" fontId="2" fillId="5" borderId="20" xfId="0" applyFont="1" applyFill="1" applyBorder="1"/>
    <xf numFmtId="0" fontId="2" fillId="5" borderId="21" xfId="0" applyFont="1" applyFill="1" applyBorder="1"/>
    <xf numFmtId="0" fontId="2" fillId="5" borderId="3" xfId="0" applyFont="1" applyFill="1" applyBorder="1"/>
    <xf numFmtId="0" fontId="2" fillId="5" borderId="12" xfId="0" applyFont="1" applyFill="1" applyBorder="1"/>
    <xf numFmtId="0" fontId="2" fillId="5" borderId="7" xfId="0" applyFont="1" applyFill="1" applyBorder="1"/>
    <xf numFmtId="0" fontId="2" fillId="0" borderId="16" xfId="0" applyFont="1" applyBorder="1"/>
    <xf numFmtId="0" fontId="2" fillId="4" borderId="15" xfId="0" applyFont="1" applyFill="1" applyBorder="1"/>
    <xf numFmtId="0" fontId="2" fillId="4" borderId="29" xfId="0" applyFont="1" applyFill="1" applyBorder="1"/>
    <xf numFmtId="0" fontId="2" fillId="0" borderId="15" xfId="0" applyFont="1" applyBorder="1"/>
    <xf numFmtId="165" fontId="2" fillId="0" borderId="16" xfId="0" applyNumberFormat="1" applyFont="1" applyBorder="1"/>
    <xf numFmtId="0" fontId="2" fillId="0" borderId="18" xfId="0" applyFont="1" applyBorder="1"/>
    <xf numFmtId="0" fontId="2" fillId="5" borderId="15" xfId="0" applyFont="1" applyFill="1" applyBorder="1"/>
    <xf numFmtId="0" fontId="2" fillId="5" borderId="18" xfId="0" applyFont="1" applyFill="1" applyBorder="1"/>
    <xf numFmtId="0" fontId="2" fillId="5" borderId="16" xfId="0" applyFont="1" applyFill="1" applyBorder="1"/>
    <xf numFmtId="0" fontId="2" fillId="3" borderId="14" xfId="0" applyFont="1" applyFill="1" applyBorder="1" applyAlignment="1">
      <alignment horizontal="center" wrapText="1"/>
    </xf>
    <xf numFmtId="0" fontId="2" fillId="0" borderId="10" xfId="0" applyFont="1" applyBorder="1"/>
    <xf numFmtId="0" fontId="2" fillId="6" borderId="31" xfId="0" applyFont="1" applyFill="1" applyBorder="1"/>
    <xf numFmtId="0" fontId="2" fillId="0" borderId="31" xfId="0" applyFont="1" applyBorder="1"/>
    <xf numFmtId="0" fontId="2" fillId="6" borderId="32" xfId="0" applyFont="1" applyFill="1" applyBorder="1"/>
    <xf numFmtId="0" fontId="2" fillId="6" borderId="14" xfId="0" applyFont="1" applyFill="1" applyBorder="1"/>
    <xf numFmtId="0" fontId="2" fillId="0" borderId="31" xfId="0" applyFont="1" applyFill="1" applyBorder="1"/>
    <xf numFmtId="0" fontId="2" fillId="0" borderId="14" xfId="0" applyFont="1" applyFill="1" applyBorder="1"/>
    <xf numFmtId="0" fontId="2" fillId="2" borderId="31" xfId="0" applyFont="1" applyFill="1" applyBorder="1" applyAlignment="1">
      <alignment horizontal="center" wrapText="1"/>
    </xf>
    <xf numFmtId="0" fontId="2" fillId="0" borderId="32" xfId="0" applyFont="1" applyBorder="1"/>
    <xf numFmtId="0" fontId="7" fillId="3" borderId="2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wrapText="1"/>
    </xf>
    <xf numFmtId="0" fontId="2" fillId="2" borderId="24" xfId="0" applyFont="1" applyFill="1" applyBorder="1" applyAlignment="1">
      <alignment horizontal="center" wrapText="1"/>
    </xf>
    <xf numFmtId="165" fontId="2" fillId="0" borderId="27" xfId="0" applyNumberFormat="1" applyFont="1" applyBorder="1"/>
    <xf numFmtId="165" fontId="2" fillId="0" borderId="24" xfId="0" applyNumberFormat="1" applyFont="1" applyFill="1" applyBorder="1"/>
    <xf numFmtId="165" fontId="2" fillId="0" borderId="30" xfId="0" applyNumberFormat="1" applyFont="1" applyBorder="1"/>
    <xf numFmtId="165" fontId="2" fillId="6" borderId="24" xfId="0" applyNumberFormat="1" applyFont="1" applyFill="1" applyBorder="1"/>
    <xf numFmtId="165" fontId="2" fillId="6" borderId="28" xfId="0" applyNumberFormat="1" applyFont="1" applyFill="1" applyBorder="1"/>
    <xf numFmtId="165" fontId="2" fillId="0" borderId="10" xfId="0" applyNumberFormat="1" applyFont="1" applyBorder="1"/>
    <xf numFmtId="165" fontId="2" fillId="0" borderId="31" xfId="0" applyNumberFormat="1" applyFont="1" applyFill="1" applyBorder="1"/>
    <xf numFmtId="165" fontId="2" fillId="0" borderId="32" xfId="0" applyNumberFormat="1" applyFont="1" applyBorder="1"/>
    <xf numFmtId="165" fontId="2" fillId="6" borderId="31" xfId="0" applyNumberFormat="1" applyFont="1" applyFill="1" applyBorder="1"/>
    <xf numFmtId="165" fontId="2" fillId="6" borderId="14" xfId="0" applyNumberFormat="1" applyFont="1" applyFill="1" applyBorder="1"/>
    <xf numFmtId="0" fontId="2" fillId="3" borderId="28" xfId="0" applyFont="1" applyFill="1" applyBorder="1" applyAlignment="1">
      <alignment horizontal="center" wrapText="1"/>
    </xf>
    <xf numFmtId="165" fontId="2" fillId="0" borderId="24" xfId="0" applyNumberFormat="1" applyFont="1" applyBorder="1"/>
    <xf numFmtId="165" fontId="2" fillId="6" borderId="30" xfId="0" applyNumberFormat="1" applyFont="1" applyFill="1" applyBorder="1"/>
    <xf numFmtId="165" fontId="2" fillId="0" borderId="31" xfId="0" applyNumberFormat="1" applyFont="1" applyBorder="1"/>
    <xf numFmtId="165" fontId="2" fillId="6" borderId="32" xfId="0" applyNumberFormat="1" applyFont="1" applyFill="1" applyBorder="1"/>
    <xf numFmtId="165" fontId="2" fillId="0" borderId="27" xfId="0" applyNumberFormat="1" applyFont="1" applyBorder="1" applyAlignment="1"/>
    <xf numFmtId="165" fontId="2" fillId="6" borderId="24" xfId="0" applyNumberFormat="1" applyFont="1" applyFill="1" applyBorder="1" applyAlignment="1"/>
    <xf numFmtId="165" fontId="2" fillId="0" borderId="24" xfId="0" applyNumberFormat="1" applyFont="1" applyBorder="1" applyAlignment="1"/>
    <xf numFmtId="165" fontId="2" fillId="6" borderId="30" xfId="0" applyNumberFormat="1" applyFont="1" applyFill="1" applyBorder="1" applyAlignment="1"/>
    <xf numFmtId="165" fontId="2" fillId="6" borderId="28" xfId="0" applyNumberFormat="1" applyFont="1" applyFill="1" applyBorder="1" applyAlignment="1"/>
    <xf numFmtId="165" fontId="2" fillId="0" borderId="10" xfId="0" applyNumberFormat="1" applyFont="1" applyBorder="1" applyAlignment="1"/>
    <xf numFmtId="165" fontId="2" fillId="6" borderId="31" xfId="0" applyNumberFormat="1" applyFont="1" applyFill="1" applyBorder="1" applyAlignment="1"/>
    <xf numFmtId="165" fontId="2" fillId="0" borderId="31" xfId="0" applyNumberFormat="1" applyFont="1" applyBorder="1" applyAlignment="1"/>
    <xf numFmtId="165" fontId="2" fillId="6" borderId="32" xfId="0" applyNumberFormat="1" applyFont="1" applyFill="1" applyBorder="1" applyAlignment="1"/>
    <xf numFmtId="165" fontId="2" fillId="6" borderId="14" xfId="0" applyNumberFormat="1" applyFont="1" applyFill="1" applyBorder="1" applyAlignment="1"/>
    <xf numFmtId="165" fontId="2" fillId="0" borderId="28" xfId="0" applyNumberFormat="1" applyFont="1" applyFill="1" applyBorder="1"/>
    <xf numFmtId="165" fontId="2" fillId="0" borderId="14" xfId="0" applyNumberFormat="1" applyFont="1" applyFill="1" applyBorder="1"/>
    <xf numFmtId="165" fontId="2" fillId="0" borderId="24" xfId="0" applyNumberFormat="1" applyFont="1" applyFill="1" applyBorder="1" applyAlignment="1"/>
    <xf numFmtId="165" fontId="2" fillId="0" borderId="28" xfId="0" applyNumberFormat="1" applyFont="1" applyFill="1" applyBorder="1" applyAlignment="1"/>
    <xf numFmtId="165" fontId="2" fillId="0" borderId="31" xfId="0" applyNumberFormat="1" applyFont="1" applyFill="1" applyBorder="1" applyAlignment="1"/>
    <xf numFmtId="165" fontId="2" fillId="0" borderId="14" xfId="0" applyNumberFormat="1" applyFont="1" applyFill="1" applyBorder="1" applyAlignment="1"/>
    <xf numFmtId="0" fontId="2" fillId="2" borderId="5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horizontal="left"/>
    </xf>
    <xf numFmtId="0" fontId="0" fillId="0" borderId="0" xfId="0" applyFont="1" applyAlignment="1">
      <alignment horizontal="center" vertical="top"/>
    </xf>
    <xf numFmtId="0" fontId="2" fillId="3" borderId="3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9" fillId="7" borderId="3" xfId="0" applyFont="1" applyFill="1" applyBorder="1"/>
    <xf numFmtId="0" fontId="0" fillId="7" borderId="5" xfId="0" applyFill="1" applyBorder="1"/>
    <xf numFmtId="0" fontId="0" fillId="7" borderId="6" xfId="0" applyFill="1" applyBorder="1"/>
    <xf numFmtId="0" fontId="0" fillId="7" borderId="12" xfId="0" applyFill="1" applyBorder="1"/>
    <xf numFmtId="0" fontId="0" fillId="7" borderId="0" xfId="0" applyFill="1" applyBorder="1"/>
    <xf numFmtId="0" fontId="0" fillId="7" borderId="13" xfId="0" applyFill="1" applyBorder="1"/>
    <xf numFmtId="0" fontId="0" fillId="7" borderId="7" xfId="0" applyFill="1" applyBorder="1"/>
    <xf numFmtId="0" fontId="0" fillId="7" borderId="1" xfId="0" applyFill="1" applyBorder="1"/>
    <xf numFmtId="0" fontId="0" fillId="7" borderId="8" xfId="0" applyFill="1" applyBorder="1"/>
    <xf numFmtId="0" fontId="2" fillId="3" borderId="1" xfId="0" applyFont="1" applyFill="1" applyBorder="1" applyAlignment="1">
      <alignment horizontal="center" wrapText="1"/>
    </xf>
    <xf numFmtId="0" fontId="10" fillId="3" borderId="14" xfId="0" applyFont="1" applyFill="1" applyBorder="1" applyAlignment="1">
      <alignment horizontal="center" wrapText="1"/>
    </xf>
    <xf numFmtId="0" fontId="2" fillId="4" borderId="12" xfId="0" applyFont="1" applyFill="1" applyBorder="1"/>
    <xf numFmtId="0" fontId="2" fillId="4" borderId="31" xfId="0" applyFont="1" applyFill="1" applyBorder="1"/>
    <xf numFmtId="164" fontId="2" fillId="6" borderId="16" xfId="0" applyNumberFormat="1" applyFont="1" applyFill="1" applyBorder="1"/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2" fillId="4" borderId="18" xfId="0" applyFont="1" applyFill="1" applyBorder="1"/>
    <xf numFmtId="0" fontId="1" fillId="0" borderId="0" xfId="0" applyFont="1" applyAlignment="1">
      <alignment horizontal="center"/>
    </xf>
    <xf numFmtId="0" fontId="2" fillId="6" borderId="33" xfId="0" applyFont="1" applyFill="1" applyBorder="1"/>
    <xf numFmtId="0" fontId="2" fillId="6" borderId="25" xfId="0" applyFont="1" applyFill="1" applyBorder="1"/>
    <xf numFmtId="0" fontId="2" fillId="6" borderId="34" xfId="0" applyFont="1" applyFill="1" applyBorder="1"/>
    <xf numFmtId="165" fontId="2" fillId="6" borderId="25" xfId="0" applyNumberFormat="1" applyFont="1" applyFill="1" applyBorder="1" applyAlignment="1"/>
    <xf numFmtId="164" fontId="2" fillId="0" borderId="0" xfId="0" applyNumberFormat="1" applyFont="1" applyFill="1" applyBorder="1"/>
    <xf numFmtId="164" fontId="2" fillId="0" borderId="0" xfId="0" applyNumberFormat="1" applyFont="1" applyBorder="1"/>
    <xf numFmtId="164" fontId="2" fillId="6" borderId="34" xfId="0" applyNumberFormat="1" applyFont="1" applyFill="1" applyBorder="1"/>
    <xf numFmtId="164" fontId="2" fillId="6" borderId="1" xfId="0" applyNumberFormat="1" applyFont="1" applyFill="1" applyBorder="1"/>
    <xf numFmtId="0" fontId="4" fillId="2" borderId="12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14" fontId="2" fillId="0" borderId="3" xfId="0" applyNumberFormat="1" applyFont="1" applyBorder="1"/>
    <xf numFmtId="14" fontId="2" fillId="6" borderId="12" xfId="0" applyNumberFormat="1" applyFont="1" applyFill="1" applyBorder="1"/>
    <xf numFmtId="14" fontId="2" fillId="0" borderId="12" xfId="0" applyNumberFormat="1" applyFont="1" applyBorder="1"/>
    <xf numFmtId="14" fontId="2" fillId="6" borderId="16" xfId="0" applyNumberFormat="1" applyFont="1" applyFill="1" applyBorder="1"/>
    <xf numFmtId="14" fontId="2" fillId="6" borderId="7" xfId="0" applyNumberFormat="1" applyFont="1" applyFill="1" applyBorder="1"/>
    <xf numFmtId="14" fontId="2" fillId="0" borderId="19" xfId="0" applyNumberFormat="1" applyFont="1" applyBorder="1"/>
    <xf numFmtId="14" fontId="2" fillId="0" borderId="20" xfId="0" applyNumberFormat="1" applyFont="1" applyFill="1" applyBorder="1"/>
    <xf numFmtId="14" fontId="2" fillId="0" borderId="18" xfId="0" applyNumberFormat="1" applyFont="1" applyBorder="1"/>
    <xf numFmtId="14" fontId="2" fillId="6" borderId="20" xfId="0" applyNumberFormat="1" applyFont="1" applyFill="1" applyBorder="1"/>
    <xf numFmtId="14" fontId="2" fillId="6" borderId="21" xfId="0" applyNumberFormat="1" applyFont="1" applyFill="1" applyBorder="1"/>
    <xf numFmtId="14" fontId="2" fillId="0" borderId="20" xfId="0" applyNumberFormat="1" applyFont="1" applyBorder="1"/>
    <xf numFmtId="14" fontId="2" fillId="6" borderId="18" xfId="0" applyNumberFormat="1" applyFont="1" applyFill="1" applyBorder="1"/>
    <xf numFmtId="14" fontId="2" fillId="0" borderId="12" xfId="0" applyNumberFormat="1" applyFont="1" applyFill="1" applyBorder="1"/>
    <xf numFmtId="14" fontId="2" fillId="0" borderId="16" xfId="0" applyNumberFormat="1" applyFont="1" applyBorder="1"/>
    <xf numFmtId="0" fontId="13" fillId="0" borderId="0" xfId="0" applyFont="1"/>
    <xf numFmtId="0" fontId="2" fillId="2" borderId="3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12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14" fontId="2" fillId="8" borderId="20" xfId="0" applyNumberFormat="1" applyFont="1" applyFill="1" applyBorder="1"/>
    <xf numFmtId="14" fontId="2" fillId="8" borderId="21" xfId="0" applyNumberFormat="1" applyFont="1" applyFill="1" applyBorder="1"/>
    <xf numFmtId="0" fontId="4" fillId="2" borderId="20" xfId="0" applyFont="1" applyFill="1" applyBorder="1" applyAlignment="1">
      <alignment horizontal="center"/>
    </xf>
    <xf numFmtId="0" fontId="4" fillId="3" borderId="20" xfId="0" applyFont="1" applyFill="1" applyBorder="1" applyAlignment="1">
      <alignment horizontal="center"/>
    </xf>
    <xf numFmtId="0" fontId="5" fillId="3" borderId="23" xfId="0" applyFont="1" applyFill="1" applyBorder="1" applyAlignment="1">
      <alignment wrapText="1"/>
    </xf>
    <xf numFmtId="0" fontId="0" fillId="0" borderId="35" xfId="0" applyBorder="1"/>
    <xf numFmtId="0" fontId="0" fillId="6" borderId="36" xfId="0" applyFill="1" applyBorder="1"/>
    <xf numFmtId="0" fontId="0" fillId="0" borderId="36" xfId="0" applyBorder="1"/>
    <xf numFmtId="0" fontId="0" fillId="6" borderId="37" xfId="0" applyFill="1" applyBorder="1"/>
    <xf numFmtId="0" fontId="0" fillId="0" borderId="38" xfId="0" applyBorder="1"/>
    <xf numFmtId="0" fontId="0" fillId="6" borderId="39" xfId="0" applyFill="1" applyBorder="1"/>
    <xf numFmtId="0" fontId="0" fillId="0" borderId="9" xfId="0" applyBorder="1"/>
    <xf numFmtId="0" fontId="0" fillId="6" borderId="23" xfId="0" applyFill="1" applyBorder="1"/>
    <xf numFmtId="0" fontId="0" fillId="0" borderId="23" xfId="0" applyBorder="1"/>
    <xf numFmtId="0" fontId="0" fillId="6" borderId="29" xfId="0" applyFill="1" applyBorder="1"/>
    <xf numFmtId="0" fontId="0" fillId="0" borderId="40" xfId="0" applyBorder="1"/>
    <xf numFmtId="0" fontId="0" fillId="6" borderId="11" xfId="0" applyFill="1" applyBorder="1"/>
    <xf numFmtId="0" fontId="5" fillId="3" borderId="11" xfId="0" applyFont="1" applyFill="1" applyBorder="1" applyAlignment="1">
      <alignment wrapText="1"/>
    </xf>
    <xf numFmtId="0" fontId="5" fillId="3" borderId="14" xfId="0" applyFont="1" applyFill="1" applyBorder="1" applyAlignment="1">
      <alignment wrapText="1"/>
    </xf>
    <xf numFmtId="0" fontId="1" fillId="0" borderId="0" xfId="0" applyFont="1" applyBorder="1" applyAlignment="1"/>
    <xf numFmtId="0" fontId="0" fillId="0" borderId="1" xfId="0" applyBorder="1" applyAlignment="1"/>
    <xf numFmtId="10" fontId="0" fillId="6" borderId="23" xfId="0" applyNumberFormat="1" applyFill="1" applyBorder="1"/>
    <xf numFmtId="10" fontId="0" fillId="0" borderId="3" xfId="0" applyNumberFormat="1" applyBorder="1"/>
    <xf numFmtId="10" fontId="0" fillId="6" borderId="18" xfId="0" applyNumberFormat="1" applyFill="1" applyBorder="1"/>
    <xf numFmtId="10" fontId="0" fillId="0" borderId="19" xfId="0" applyNumberFormat="1" applyBorder="1"/>
    <xf numFmtId="10" fontId="0" fillId="0" borderId="10" xfId="0" applyNumberFormat="1" applyBorder="1"/>
    <xf numFmtId="10" fontId="0" fillId="6" borderId="17" xfId="0" applyNumberFormat="1" applyFill="1" applyBorder="1"/>
    <xf numFmtId="10" fontId="0" fillId="0" borderId="4" xfId="0" applyNumberFormat="1" applyBorder="1"/>
    <xf numFmtId="165" fontId="2" fillId="0" borderId="5" xfId="0" applyNumberFormat="1" applyFont="1" applyBorder="1"/>
    <xf numFmtId="165" fontId="2" fillId="5" borderId="5" xfId="0" applyNumberFormat="1" applyFont="1" applyFill="1" applyBorder="1"/>
    <xf numFmtId="165" fontId="2" fillId="5" borderId="19" xfId="0" applyNumberFormat="1" applyFont="1" applyFill="1" applyBorder="1"/>
    <xf numFmtId="165" fontId="2" fillId="6" borderId="0" xfId="0" applyNumberFormat="1" applyFont="1" applyFill="1" applyBorder="1"/>
    <xf numFmtId="165" fontId="2" fillId="0" borderId="0" xfId="0" applyNumberFormat="1" applyFont="1" applyBorder="1"/>
    <xf numFmtId="165" fontId="2" fillId="6" borderId="15" xfId="0" applyNumberFormat="1" applyFont="1" applyFill="1" applyBorder="1"/>
    <xf numFmtId="165" fontId="2" fillId="6" borderId="1" xfId="0" applyNumberFormat="1" applyFont="1" applyFill="1" applyBorder="1"/>
    <xf numFmtId="0" fontId="0" fillId="0" borderId="0" xfId="0"/>
    <xf numFmtId="0" fontId="2" fillId="6" borderId="0" xfId="0" applyFont="1" applyFill="1" applyBorder="1"/>
    <xf numFmtId="0" fontId="2" fillId="6" borderId="1" xfId="0" applyFont="1" applyFill="1" applyBorder="1"/>
    <xf numFmtId="0" fontId="2" fillId="0" borderId="0" xfId="0" applyFont="1" applyFill="1" applyBorder="1"/>
    <xf numFmtId="0" fontId="2" fillId="0" borderId="15" xfId="0" applyFont="1" applyBorder="1"/>
    <xf numFmtId="0" fontId="2" fillId="2" borderId="31" xfId="0" applyFont="1" applyFill="1" applyBorder="1" applyAlignment="1">
      <alignment horizontal="center" wrapText="1"/>
    </xf>
    <xf numFmtId="0" fontId="0" fillId="7" borderId="0" xfId="0" applyFill="1" applyBorder="1"/>
    <xf numFmtId="0" fontId="0" fillId="7" borderId="1" xfId="0" applyFill="1" applyBorder="1"/>
    <xf numFmtId="0" fontId="6" fillId="0" borderId="0" xfId="0" applyFont="1"/>
    <xf numFmtId="0" fontId="13" fillId="0" borderId="0" xfId="0" applyFont="1"/>
    <xf numFmtId="0" fontId="17" fillId="0" borderId="16" xfId="0" applyFont="1" applyBorder="1"/>
    <xf numFmtId="0" fontId="2" fillId="2" borderId="0" xfId="0" applyFont="1" applyFill="1" applyBorder="1" applyAlignment="1">
      <alignment horizontal="center" wrapText="1"/>
    </xf>
    <xf numFmtId="0" fontId="9" fillId="7" borderId="5" xfId="0" applyFont="1" applyFill="1" applyBorder="1"/>
    <xf numFmtId="0" fontId="2" fillId="2" borderId="39" xfId="0" applyFont="1" applyFill="1" applyBorder="1" applyAlignment="1">
      <alignment horizontal="center" wrapText="1"/>
    </xf>
    <xf numFmtId="0" fontId="17" fillId="0" borderId="41" xfId="0" applyFont="1" applyBorder="1"/>
    <xf numFmtId="0" fontId="4" fillId="0" borderId="16" xfId="0" applyFont="1" applyBorder="1"/>
    <xf numFmtId="0" fontId="5" fillId="3" borderId="11" xfId="0" applyFont="1" applyFill="1" applyBorder="1" applyAlignment="1">
      <alignment horizontal="center" wrapText="1"/>
    </xf>
    <xf numFmtId="0" fontId="5" fillId="2" borderId="23" xfId="0" applyFont="1" applyFill="1" applyBorder="1" applyAlignment="1">
      <alignment horizontal="center" wrapText="1"/>
    </xf>
    <xf numFmtId="0" fontId="11" fillId="2" borderId="0" xfId="0" applyFont="1" applyFill="1" applyBorder="1" applyAlignment="1">
      <alignment horizontal="center" wrapText="1"/>
    </xf>
    <xf numFmtId="0" fontId="6" fillId="0" borderId="0" xfId="0" applyFont="1"/>
    <xf numFmtId="0" fontId="11" fillId="3" borderId="11" xfId="0" applyFont="1" applyFill="1" applyBorder="1" applyAlignment="1">
      <alignment horizontal="center" wrapText="1"/>
    </xf>
    <xf numFmtId="0" fontId="4" fillId="0" borderId="41" xfId="0" applyFont="1" applyBorder="1"/>
    <xf numFmtId="0" fontId="17" fillId="0" borderId="16" xfId="0" applyFont="1" applyBorder="1"/>
    <xf numFmtId="0" fontId="5" fillId="3" borderId="0" xfId="0" applyFont="1" applyFill="1" applyBorder="1" applyAlignment="1">
      <alignment wrapText="1"/>
    </xf>
    <xf numFmtId="0" fontId="17" fillId="0" borderId="15" xfId="0" applyFont="1" applyBorder="1"/>
    <xf numFmtId="0" fontId="16" fillId="0" borderId="0" xfId="0" applyFont="1"/>
    <xf numFmtId="14" fontId="2" fillId="0" borderId="19" xfId="0" applyNumberFormat="1" applyFont="1" applyBorder="1"/>
    <xf numFmtId="0" fontId="2" fillId="0" borderId="10" xfId="0" applyFont="1" applyBorder="1" applyAlignment="1">
      <alignment horizontal="center"/>
    </xf>
    <xf numFmtId="165" fontId="2" fillId="0" borderId="3" xfId="0" applyNumberFormat="1" applyFont="1" applyBorder="1" applyAlignment="1">
      <alignment horizontal="center"/>
    </xf>
    <xf numFmtId="165" fontId="2" fillId="0" borderId="10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10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167" fontId="2" fillId="0" borderId="3" xfId="0" applyNumberFormat="1" applyFont="1" applyBorder="1" applyAlignment="1">
      <alignment horizontal="center" shrinkToFit="1"/>
    </xf>
    <xf numFmtId="2" fontId="2" fillId="0" borderId="3" xfId="0" applyNumberFormat="1" applyFont="1" applyFill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2" fillId="2" borderId="12" xfId="0" applyFont="1" applyFill="1" applyBorder="1" applyAlignment="1">
      <alignment horizontal="center" wrapText="1"/>
    </xf>
    <xf numFmtId="0" fontId="0" fillId="0" borderId="0" xfId="0" applyBorder="1"/>
    <xf numFmtId="14" fontId="2" fillId="0" borderId="3" xfId="0" applyNumberFormat="1" applyFont="1" applyBorder="1"/>
    <xf numFmtId="0" fontId="2" fillId="0" borderId="3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5" fontId="2" fillId="0" borderId="3" xfId="0" applyNumberFormat="1" applyFont="1" applyBorder="1" applyAlignment="1">
      <alignment horizontal="center"/>
    </xf>
    <xf numFmtId="165" fontId="2" fillId="0" borderId="10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10" xfId="0" applyNumberFormat="1" applyFont="1" applyBorder="1" applyAlignment="1">
      <alignment horizontal="center"/>
    </xf>
    <xf numFmtId="167" fontId="2" fillId="0" borderId="3" xfId="0" applyNumberFormat="1" applyFont="1" applyBorder="1" applyAlignment="1">
      <alignment horizontal="center" shrinkToFit="1"/>
    </xf>
    <xf numFmtId="2" fontId="2" fillId="0" borderId="3" xfId="0" applyNumberFormat="1" applyFont="1" applyFill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4" fillId="0" borderId="41" xfId="0" applyFont="1" applyBorder="1"/>
    <xf numFmtId="0" fontId="17" fillId="0" borderId="16" xfId="0" applyFont="1" applyBorder="1"/>
    <xf numFmtId="0" fontId="5" fillId="3" borderId="20" xfId="0" applyFont="1" applyFill="1" applyBorder="1" applyAlignment="1">
      <alignment wrapText="1"/>
    </xf>
    <xf numFmtId="0" fontId="2" fillId="3" borderId="0" xfId="0" applyFont="1" applyFill="1" applyBorder="1" applyAlignment="1">
      <alignment horizontal="center" wrapText="1"/>
    </xf>
    <xf numFmtId="0" fontId="16" fillId="0" borderId="0" xfId="0" applyFont="1" applyFill="1" applyBorder="1"/>
    <xf numFmtId="2" fontId="2" fillId="0" borderId="12" xfId="0" applyNumberFormat="1" applyFont="1" applyFill="1" applyBorder="1" applyAlignment="1">
      <alignment horizontal="center"/>
    </xf>
    <xf numFmtId="2" fontId="2" fillId="0" borderId="31" xfId="0" applyNumberFormat="1" applyFont="1" applyFill="1" applyBorder="1" applyAlignment="1">
      <alignment horizontal="center"/>
    </xf>
    <xf numFmtId="165" fontId="2" fillId="0" borderId="31" xfId="0" applyNumberFormat="1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167" fontId="20" fillId="0" borderId="12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5" fontId="2" fillId="0" borderId="12" xfId="0" applyNumberFormat="1" applyFont="1" applyFill="1" applyBorder="1" applyAlignment="1">
      <alignment horizontal="center"/>
    </xf>
    <xf numFmtId="0" fontId="2" fillId="0" borderId="31" xfId="0" applyFont="1" applyFill="1" applyBorder="1" applyAlignment="1">
      <alignment horizontal="center"/>
    </xf>
    <xf numFmtId="0" fontId="0" fillId="0" borderId="36" xfId="0" applyFill="1" applyBorder="1"/>
    <xf numFmtId="0" fontId="0" fillId="0" borderId="23" xfId="0" applyFill="1" applyBorder="1"/>
    <xf numFmtId="165" fontId="2" fillId="0" borderId="0" xfId="0" applyNumberFormat="1" applyFont="1" applyFill="1" applyBorder="1"/>
    <xf numFmtId="0" fontId="0" fillId="0" borderId="12" xfId="0" applyFill="1" applyBorder="1"/>
    <xf numFmtId="0" fontId="0" fillId="0" borderId="20" xfId="0" applyFill="1" applyBorder="1"/>
    <xf numFmtId="0" fontId="6" fillId="0" borderId="0" xfId="0" applyFont="1" applyBorder="1" applyAlignment="1">
      <alignment horizontal="left"/>
    </xf>
    <xf numFmtId="0" fontId="0" fillId="0" borderId="0" xfId="0" applyAlignment="1">
      <alignment horizontal="center" vertical="top"/>
    </xf>
    <xf numFmtId="0" fontId="0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2" fillId="2" borderId="3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1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3" borderId="3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333375</xdr:colOff>
      <xdr:row>23</xdr:row>
      <xdr:rowOff>38100</xdr:rowOff>
    </xdr:from>
    <xdr:ext cx="184731" cy="264560"/>
    <xdr:sp macro="" textlink="">
      <xdr:nvSpPr>
        <xdr:cNvPr id="2" name="TextBox 1"/>
        <xdr:cNvSpPr txBox="1"/>
      </xdr:nvSpPr>
      <xdr:spPr>
        <a:xfrm>
          <a:off x="4629150" y="41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4"/>
  <sheetViews>
    <sheetView workbookViewId="0">
      <selection activeCell="U23" sqref="U23"/>
    </sheetView>
  </sheetViews>
  <sheetFormatPr defaultRowHeight="15"/>
  <cols>
    <col min="1" max="2" width="10.140625" customWidth="1"/>
    <col min="3" max="3" width="6.7109375" customWidth="1"/>
    <col min="4" max="4" width="6.7109375" style="269" customWidth="1"/>
    <col min="5" max="6" width="6.7109375" customWidth="1"/>
    <col min="7" max="14" width="6" customWidth="1"/>
    <col min="15" max="15" width="7" customWidth="1"/>
    <col min="16" max="21" width="4.42578125" customWidth="1"/>
    <col min="22" max="22" width="5.7109375" customWidth="1"/>
  </cols>
  <sheetData>
    <row r="1" spans="1:23" ht="23.25">
      <c r="C1" s="341" t="s">
        <v>15</v>
      </c>
      <c r="D1" s="341"/>
      <c r="E1" s="341"/>
      <c r="F1" s="341"/>
      <c r="G1" s="341"/>
      <c r="H1" s="341"/>
      <c r="I1" s="341"/>
      <c r="J1" s="341"/>
      <c r="K1" s="341"/>
      <c r="L1" s="341"/>
      <c r="M1" s="341"/>
      <c r="N1" s="341"/>
      <c r="O1" s="341"/>
      <c r="P1" s="341"/>
      <c r="Q1" s="341"/>
      <c r="R1" s="341"/>
      <c r="S1" s="341"/>
      <c r="T1" s="341"/>
      <c r="U1" s="341"/>
      <c r="V1" s="341"/>
    </row>
    <row r="2" spans="1:23">
      <c r="C2" s="339" t="s">
        <v>78</v>
      </c>
      <c r="D2" s="339"/>
      <c r="E2" s="340"/>
      <c r="F2" s="340"/>
      <c r="G2" s="340"/>
      <c r="H2" s="340"/>
      <c r="I2" s="340"/>
      <c r="J2" s="340"/>
      <c r="K2" s="340"/>
      <c r="L2" s="340"/>
      <c r="M2" s="340"/>
      <c r="N2" s="340"/>
      <c r="O2" s="340"/>
      <c r="P2" s="340"/>
      <c r="Q2" s="340"/>
      <c r="R2" s="340"/>
      <c r="S2" s="340"/>
      <c r="T2" s="340"/>
      <c r="U2" s="340"/>
      <c r="V2" s="340"/>
    </row>
    <row r="3" spans="1:23" ht="18.75">
      <c r="C3" s="345" t="s">
        <v>91</v>
      </c>
      <c r="D3" s="345"/>
      <c r="E3" s="345"/>
      <c r="F3" s="345"/>
      <c r="G3" s="345"/>
      <c r="H3" s="345"/>
      <c r="I3" s="345"/>
      <c r="J3" s="345"/>
      <c r="K3" s="345"/>
      <c r="L3" s="345"/>
      <c r="M3" s="345"/>
      <c r="N3" s="345"/>
      <c r="O3" s="345"/>
      <c r="P3" s="345"/>
      <c r="Q3" s="345"/>
      <c r="R3" s="345"/>
    </row>
    <row r="4" spans="1:23" ht="19.5" thickBot="1">
      <c r="C4" s="346" t="s">
        <v>92</v>
      </c>
      <c r="D4" s="346"/>
      <c r="E4" s="346"/>
      <c r="F4" s="346"/>
      <c r="G4" s="346"/>
      <c r="H4" s="346"/>
      <c r="I4" s="346"/>
      <c r="J4" s="346"/>
      <c r="K4" s="346"/>
      <c r="L4" s="346"/>
      <c r="M4" s="346"/>
      <c r="N4" s="346"/>
      <c r="O4" s="346"/>
      <c r="P4" s="346"/>
      <c r="Q4" s="346"/>
      <c r="R4" s="346"/>
    </row>
    <row r="5" spans="1:23" ht="26.25">
      <c r="A5" s="228" t="s">
        <v>81</v>
      </c>
      <c r="B5" s="40" t="s">
        <v>0</v>
      </c>
      <c r="C5" s="342" t="s">
        <v>90</v>
      </c>
      <c r="D5" s="343"/>
      <c r="E5" s="344"/>
      <c r="F5" s="7" t="s">
        <v>31</v>
      </c>
      <c r="G5" s="8" t="s">
        <v>4</v>
      </c>
      <c r="H5" s="8" t="s">
        <v>30</v>
      </c>
      <c r="I5" s="8" t="s">
        <v>1</v>
      </c>
      <c r="J5" s="8" t="s">
        <v>2</v>
      </c>
      <c r="K5" s="8" t="s">
        <v>3</v>
      </c>
      <c r="L5" s="8" t="s">
        <v>29</v>
      </c>
      <c r="M5" s="8" t="s">
        <v>8</v>
      </c>
      <c r="N5" s="8" t="s">
        <v>49</v>
      </c>
      <c r="O5" s="178" t="s">
        <v>50</v>
      </c>
      <c r="P5" s="342" t="s">
        <v>73</v>
      </c>
      <c r="Q5" s="343"/>
      <c r="R5" s="344"/>
      <c r="S5" s="342" t="s">
        <v>72</v>
      </c>
      <c r="T5" s="343"/>
      <c r="U5" s="344"/>
      <c r="V5" s="9" t="s">
        <v>10</v>
      </c>
    </row>
    <row r="6" spans="1:23" ht="29.25" thickBot="1">
      <c r="A6" s="211"/>
      <c r="B6" s="236" t="s">
        <v>77</v>
      </c>
      <c r="C6" s="282" t="s">
        <v>93</v>
      </c>
      <c r="D6" s="280" t="s">
        <v>95</v>
      </c>
      <c r="E6" s="274" t="s">
        <v>97</v>
      </c>
      <c r="F6" s="145" t="s">
        <v>45</v>
      </c>
      <c r="G6" s="75"/>
      <c r="H6" s="75"/>
      <c r="I6" s="75"/>
      <c r="J6" s="75"/>
      <c r="K6" s="75"/>
      <c r="L6" s="75"/>
      <c r="M6" s="75"/>
      <c r="N6" s="75"/>
      <c r="O6" s="287" t="s">
        <v>99</v>
      </c>
      <c r="P6" s="23" t="s">
        <v>12</v>
      </c>
      <c r="Q6" s="146" t="s">
        <v>13</v>
      </c>
      <c r="R6" s="142" t="s">
        <v>14</v>
      </c>
      <c r="S6" s="23" t="s">
        <v>12</v>
      </c>
      <c r="T6" s="146" t="s">
        <v>13</v>
      </c>
      <c r="U6" s="142" t="s">
        <v>14</v>
      </c>
      <c r="V6" s="24"/>
      <c r="W6" s="280" t="s">
        <v>96</v>
      </c>
    </row>
    <row r="7" spans="1:23">
      <c r="A7" s="213" t="s">
        <v>32</v>
      </c>
      <c r="B7" s="218">
        <v>41100</v>
      </c>
      <c r="C7" s="310">
        <v>1.57</v>
      </c>
      <c r="D7" s="310">
        <v>3.9</v>
      </c>
      <c r="E7" s="309">
        <v>12.45</v>
      </c>
      <c r="F7" s="79">
        <f>SUM(H7,I7,J7)</f>
        <v>0.4</v>
      </c>
      <c r="G7" s="25">
        <v>37</v>
      </c>
      <c r="H7" s="88"/>
      <c r="I7" s="28">
        <v>0.2</v>
      </c>
      <c r="J7" s="28">
        <v>0.2</v>
      </c>
      <c r="K7" s="28">
        <v>20</v>
      </c>
      <c r="L7" s="88"/>
      <c r="M7" s="28">
        <v>6.1</v>
      </c>
      <c r="N7" s="91"/>
      <c r="O7" s="28">
        <v>3.1</v>
      </c>
      <c r="P7" s="63"/>
      <c r="Q7" s="147"/>
      <c r="R7" s="152"/>
      <c r="S7" s="63"/>
      <c r="T7" s="147"/>
      <c r="U7" s="152"/>
      <c r="V7" s="37">
        <v>184</v>
      </c>
      <c r="W7" s="279" t="s">
        <v>27</v>
      </c>
    </row>
    <row r="8" spans="1:23">
      <c r="A8" s="225" t="s">
        <v>33</v>
      </c>
      <c r="B8" s="219"/>
      <c r="C8" s="95"/>
      <c r="D8" s="272"/>
      <c r="E8" s="140"/>
      <c r="F8" s="73"/>
      <c r="G8" s="94"/>
      <c r="H8" s="76"/>
      <c r="I8" s="95"/>
      <c r="J8" s="95"/>
      <c r="K8" s="95"/>
      <c r="L8" s="76"/>
      <c r="M8" s="95"/>
      <c r="N8" s="92"/>
      <c r="O8" s="95"/>
      <c r="P8" s="96"/>
      <c r="Q8" s="148"/>
      <c r="R8" s="153"/>
      <c r="S8" s="96"/>
      <c r="T8" s="148"/>
      <c r="U8" s="153"/>
      <c r="V8" s="98"/>
      <c r="W8" s="55" t="s">
        <v>28</v>
      </c>
    </row>
    <row r="9" spans="1:23">
      <c r="A9" s="226" t="s">
        <v>34</v>
      </c>
      <c r="B9" s="220"/>
      <c r="C9" s="128"/>
      <c r="D9" s="273"/>
      <c r="E9" s="143"/>
      <c r="F9" s="126">
        <f t="shared" ref="F9" si="0">SUM(H9,I9,J9)</f>
        <v>0</v>
      </c>
      <c r="G9" s="125"/>
      <c r="H9" s="127"/>
      <c r="I9" s="128"/>
      <c r="J9" s="128"/>
      <c r="K9" s="128"/>
      <c r="L9" s="127"/>
      <c r="M9" s="128"/>
      <c r="N9" s="201"/>
      <c r="O9" s="128"/>
      <c r="P9" s="129"/>
      <c r="Q9" s="149"/>
      <c r="R9" s="154"/>
      <c r="S9" s="129"/>
      <c r="T9" s="149"/>
      <c r="U9" s="154"/>
      <c r="V9" s="130"/>
      <c r="W9" s="283" t="s">
        <v>94</v>
      </c>
    </row>
    <row r="10" spans="1:23">
      <c r="A10" s="214" t="s">
        <v>35</v>
      </c>
      <c r="B10" s="221"/>
      <c r="C10" s="59"/>
      <c r="D10" s="270"/>
      <c r="E10" s="136"/>
      <c r="F10" s="73"/>
      <c r="G10" s="66"/>
      <c r="H10" s="76"/>
      <c r="I10" s="59"/>
      <c r="J10" s="59"/>
      <c r="K10" s="59"/>
      <c r="L10" s="76"/>
      <c r="M10" s="59"/>
      <c r="N10" s="92"/>
      <c r="O10" s="59"/>
      <c r="P10" s="60"/>
      <c r="Q10" s="150"/>
      <c r="R10" s="155"/>
      <c r="S10" s="60"/>
      <c r="T10" s="150"/>
      <c r="U10" s="155"/>
      <c r="V10" s="67"/>
      <c r="W10" s="283" t="s">
        <v>27</v>
      </c>
    </row>
    <row r="11" spans="1:23" ht="15.75" thickBot="1">
      <c r="A11" s="217" t="s">
        <v>36</v>
      </c>
      <c r="B11" s="222"/>
      <c r="C11" s="70"/>
      <c r="D11" s="271"/>
      <c r="E11" s="139"/>
      <c r="F11" s="74"/>
      <c r="G11" s="69"/>
      <c r="H11" s="89"/>
      <c r="I11" s="70"/>
      <c r="J11" s="70"/>
      <c r="K11" s="70"/>
      <c r="L11" s="89"/>
      <c r="M11" s="70"/>
      <c r="N11" s="93"/>
      <c r="O11" s="70"/>
      <c r="P11" s="72"/>
      <c r="Q11" s="151"/>
      <c r="R11" s="156"/>
      <c r="S11" s="72"/>
      <c r="T11" s="151"/>
      <c r="U11" s="156"/>
      <c r="V11" s="71"/>
      <c r="W11" s="283" t="s">
        <v>94</v>
      </c>
    </row>
    <row r="13" spans="1:23" s="269" customFormat="1" ht="17.25">
      <c r="C13" s="294" t="s">
        <v>102</v>
      </c>
    </row>
    <row r="14" spans="1:23" s="269" customFormat="1" ht="17.25">
      <c r="C14" s="294" t="s">
        <v>104</v>
      </c>
    </row>
    <row r="15" spans="1:23" s="269" customFormat="1" ht="17.25">
      <c r="C15" s="294" t="s">
        <v>103</v>
      </c>
    </row>
    <row r="16" spans="1:23" s="269" customFormat="1">
      <c r="C16" s="324" t="s">
        <v>106</v>
      </c>
    </row>
    <row r="17" spans="3:22" s="20" customFormat="1">
      <c r="C17" s="338" t="s">
        <v>48</v>
      </c>
      <c r="D17" s="338"/>
      <c r="E17" s="338"/>
      <c r="F17" s="338"/>
      <c r="G17" s="338"/>
      <c r="H17" s="338"/>
      <c r="I17" s="338"/>
      <c r="J17" s="338"/>
      <c r="K17" s="338"/>
      <c r="L17" s="338"/>
      <c r="M17" s="338"/>
      <c r="N17" s="338"/>
      <c r="O17" s="338"/>
      <c r="P17" s="338"/>
      <c r="Q17" s="338"/>
      <c r="R17" s="338"/>
      <c r="S17" s="338"/>
      <c r="T17" s="338"/>
      <c r="U17" s="338"/>
      <c r="V17" s="338"/>
    </row>
    <row r="18" spans="3:22" s="20" customFormat="1">
      <c r="C18" s="338" t="s">
        <v>25</v>
      </c>
      <c r="D18" s="338"/>
      <c r="E18" s="338"/>
      <c r="F18" s="338"/>
      <c r="G18" s="338"/>
      <c r="H18" s="338"/>
      <c r="I18" s="338"/>
      <c r="J18" s="338"/>
      <c r="K18" s="338"/>
      <c r="L18" s="338"/>
      <c r="M18" s="338"/>
      <c r="N18" s="338"/>
      <c r="O18" s="338"/>
      <c r="P18" s="338"/>
      <c r="Q18" s="338"/>
      <c r="R18" s="338"/>
      <c r="S18" s="338"/>
      <c r="T18" s="338"/>
      <c r="U18" s="338"/>
      <c r="V18" s="338"/>
    </row>
    <row r="19" spans="3:22" s="20" customFormat="1">
      <c r="C19" s="200" t="s">
        <v>71</v>
      </c>
      <c r="D19" s="277"/>
    </row>
    <row r="20" spans="3:22">
      <c r="C20" s="227" t="s">
        <v>79</v>
      </c>
      <c r="D20" s="278"/>
      <c r="E20" s="227"/>
      <c r="F20" s="227"/>
      <c r="G20" s="227"/>
      <c r="H20" s="227"/>
      <c r="I20" s="227"/>
      <c r="J20" s="227"/>
      <c r="K20" s="227"/>
      <c r="L20" s="227"/>
      <c r="M20" s="227"/>
      <c r="N20" s="227"/>
      <c r="O20" s="227"/>
    </row>
    <row r="21" spans="3:22" ht="15.75" thickBot="1"/>
    <row r="22" spans="3:22">
      <c r="C22" s="184" t="s">
        <v>63</v>
      </c>
      <c r="D22" s="281"/>
      <c r="E22" s="185"/>
      <c r="F22" s="185"/>
      <c r="G22" s="185"/>
      <c r="H22" s="185"/>
      <c r="I22" s="186"/>
    </row>
    <row r="23" spans="3:22">
      <c r="C23" s="187" t="s">
        <v>6</v>
      </c>
      <c r="D23" s="275"/>
      <c r="E23" s="188" t="s">
        <v>51</v>
      </c>
      <c r="F23" s="188"/>
      <c r="G23" s="188"/>
      <c r="H23" s="188"/>
      <c r="I23" s="189"/>
    </row>
    <row r="24" spans="3:22">
      <c r="C24" s="187" t="s">
        <v>4</v>
      </c>
      <c r="D24" s="275"/>
      <c r="E24" s="188" t="s">
        <v>52</v>
      </c>
      <c r="F24" s="188"/>
      <c r="G24" s="188"/>
      <c r="H24" s="188"/>
      <c r="I24" s="189"/>
    </row>
    <row r="25" spans="3:22">
      <c r="C25" s="187" t="s">
        <v>5</v>
      </c>
      <c r="D25" s="275"/>
      <c r="E25" s="188" t="s">
        <v>60</v>
      </c>
      <c r="F25" s="188"/>
      <c r="G25" s="188"/>
      <c r="H25" s="188"/>
      <c r="I25" s="189"/>
    </row>
    <row r="26" spans="3:22">
      <c r="C26" s="187" t="s">
        <v>61</v>
      </c>
      <c r="D26" s="275"/>
      <c r="E26" s="188" t="s">
        <v>62</v>
      </c>
      <c r="F26" s="188"/>
      <c r="G26" s="188"/>
      <c r="H26" s="188"/>
      <c r="I26" s="189"/>
    </row>
    <row r="27" spans="3:22">
      <c r="C27" s="187" t="s">
        <v>1</v>
      </c>
      <c r="D27" s="275"/>
      <c r="E27" s="188" t="s">
        <v>53</v>
      </c>
      <c r="F27" s="188"/>
      <c r="G27" s="188"/>
      <c r="H27" s="188"/>
      <c r="I27" s="189"/>
    </row>
    <row r="28" spans="3:22">
      <c r="C28" s="187" t="s">
        <v>2</v>
      </c>
      <c r="D28" s="275"/>
      <c r="E28" s="188" t="s">
        <v>54</v>
      </c>
      <c r="F28" s="188"/>
      <c r="G28" s="188"/>
      <c r="H28" s="188"/>
      <c r="I28" s="189"/>
    </row>
    <row r="29" spans="3:22">
      <c r="C29" s="187" t="s">
        <v>8</v>
      </c>
      <c r="D29" s="275"/>
      <c r="E29" s="188" t="s">
        <v>55</v>
      </c>
      <c r="F29" s="188"/>
      <c r="G29" s="188"/>
      <c r="H29" s="188"/>
      <c r="I29" s="189"/>
    </row>
    <row r="30" spans="3:22">
      <c r="C30" s="187" t="s">
        <v>56</v>
      </c>
      <c r="D30" s="275"/>
      <c r="E30" s="188" t="s">
        <v>57</v>
      </c>
      <c r="F30" s="188"/>
      <c r="G30" s="188"/>
      <c r="H30" s="188"/>
      <c r="I30" s="189"/>
    </row>
    <row r="31" spans="3:22">
      <c r="C31" s="187" t="s">
        <v>50</v>
      </c>
      <c r="D31" s="275"/>
      <c r="E31" s="188" t="s">
        <v>58</v>
      </c>
      <c r="F31" s="188"/>
      <c r="G31" s="188"/>
      <c r="H31" s="188"/>
      <c r="I31" s="189"/>
    </row>
    <row r="32" spans="3:22" ht="15.75" thickBot="1">
      <c r="C32" s="190" t="s">
        <v>10</v>
      </c>
      <c r="D32" s="276"/>
      <c r="E32" s="191" t="s">
        <v>59</v>
      </c>
      <c r="F32" s="191"/>
      <c r="G32" s="191"/>
      <c r="H32" s="191"/>
      <c r="I32" s="192"/>
    </row>
    <row r="34" spans="17:17">
      <c r="Q34" t="s">
        <v>80</v>
      </c>
    </row>
  </sheetData>
  <mergeCells count="9">
    <mergeCell ref="C17:V17"/>
    <mergeCell ref="C18:V18"/>
    <mergeCell ref="C2:V2"/>
    <mergeCell ref="C1:V1"/>
    <mergeCell ref="C5:E5"/>
    <mergeCell ref="P5:R5"/>
    <mergeCell ref="S5:U5"/>
    <mergeCell ref="C3:R3"/>
    <mergeCell ref="C4:R4"/>
  </mergeCells>
  <pageMargins left="0.25" right="0.25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2"/>
  <sheetViews>
    <sheetView workbookViewId="0">
      <selection activeCell="P6" sqref="P6"/>
    </sheetView>
  </sheetViews>
  <sheetFormatPr defaultRowHeight="15"/>
  <cols>
    <col min="1" max="2" width="10.28515625" customWidth="1"/>
    <col min="3" max="4" width="6.7109375" customWidth="1"/>
    <col min="5" max="5" width="6" customWidth="1"/>
    <col min="6" max="6" width="7.42578125" bestFit="1" customWidth="1"/>
    <col min="7" max="7" width="6" customWidth="1"/>
    <col min="8" max="8" width="6.28515625" customWidth="1"/>
    <col min="9" max="9" width="6" customWidth="1"/>
    <col min="10" max="10" width="8.7109375" bestFit="1" customWidth="1"/>
    <col min="11" max="11" width="6" customWidth="1"/>
    <col min="12" max="12" width="6.42578125" bestFit="1" customWidth="1"/>
    <col min="13" max="13" width="6" customWidth="1"/>
    <col min="14" max="14" width="7" bestFit="1" customWidth="1"/>
    <col min="15" max="15" width="8.42578125" bestFit="1" customWidth="1"/>
  </cols>
  <sheetData>
    <row r="1" spans="1:17" ht="23.25" customHeight="1">
      <c r="C1" s="347" t="s">
        <v>18</v>
      </c>
      <c r="D1" s="347"/>
      <c r="E1" s="347"/>
      <c r="F1" s="347"/>
      <c r="G1" s="347"/>
      <c r="H1" s="347"/>
      <c r="I1" s="347"/>
      <c r="J1" s="347"/>
      <c r="K1" s="347"/>
      <c r="L1" s="347"/>
      <c r="M1" s="347"/>
      <c r="N1" s="347"/>
      <c r="O1" s="198"/>
    </row>
    <row r="2" spans="1:17" ht="18.75">
      <c r="C2" s="345" t="s">
        <v>91</v>
      </c>
      <c r="D2" s="345"/>
      <c r="E2" s="345"/>
      <c r="F2" s="345"/>
      <c r="G2" s="345"/>
      <c r="H2" s="345"/>
      <c r="I2" s="345"/>
      <c r="J2" s="345"/>
      <c r="K2" s="345"/>
      <c r="L2" s="345"/>
      <c r="M2" s="345"/>
      <c r="N2" s="345"/>
      <c r="O2" s="345"/>
      <c r="P2" s="345"/>
      <c r="Q2" s="345"/>
    </row>
    <row r="3" spans="1:17" ht="19.5" thickBot="1">
      <c r="C3" s="346" t="s">
        <v>92</v>
      </c>
      <c r="D3" s="346"/>
      <c r="E3" s="346"/>
      <c r="F3" s="346"/>
      <c r="G3" s="346"/>
      <c r="H3" s="346"/>
      <c r="I3" s="346"/>
      <c r="J3" s="346"/>
      <c r="K3" s="346"/>
      <c r="L3" s="346"/>
      <c r="M3" s="346"/>
      <c r="N3" s="346"/>
      <c r="O3" s="346"/>
      <c r="P3" s="346"/>
      <c r="Q3" s="346"/>
    </row>
    <row r="4" spans="1:17">
      <c r="A4" s="228" t="s">
        <v>81</v>
      </c>
      <c r="B4" s="40" t="s">
        <v>0</v>
      </c>
      <c r="C4" s="342" t="s">
        <v>16</v>
      </c>
      <c r="D4" s="344"/>
      <c r="E4" s="7" t="s">
        <v>6</v>
      </c>
      <c r="F4" s="8" t="s">
        <v>4</v>
      </c>
      <c r="G4" s="8" t="s">
        <v>23</v>
      </c>
      <c r="H4" s="8" t="s">
        <v>1</v>
      </c>
      <c r="I4" s="8" t="s">
        <v>2</v>
      </c>
      <c r="J4" s="8" t="s">
        <v>3</v>
      </c>
      <c r="K4" s="8" t="s">
        <v>24</v>
      </c>
      <c r="L4" s="8" t="s">
        <v>8</v>
      </c>
      <c r="M4" s="8" t="s">
        <v>56</v>
      </c>
      <c r="N4" s="178" t="s">
        <v>50</v>
      </c>
      <c r="O4" s="40" t="s">
        <v>10</v>
      </c>
    </row>
    <row r="5" spans="1:17" ht="27" thickBot="1">
      <c r="A5" s="211" t="s">
        <v>77</v>
      </c>
      <c r="B5" s="236" t="s">
        <v>77</v>
      </c>
      <c r="C5" s="23" t="s">
        <v>17</v>
      </c>
      <c r="D5" s="142" t="s">
        <v>11</v>
      </c>
      <c r="E5" s="90"/>
      <c r="F5" s="75"/>
      <c r="G5" s="75"/>
      <c r="H5" s="75"/>
      <c r="I5" s="75"/>
      <c r="J5" s="75"/>
      <c r="K5" s="75"/>
      <c r="L5" s="75"/>
      <c r="M5" s="75"/>
      <c r="N5" s="286" t="s">
        <v>100</v>
      </c>
      <c r="O5" s="41"/>
      <c r="P5" s="305" t="s">
        <v>96</v>
      </c>
      <c r="Q5" s="306"/>
    </row>
    <row r="6" spans="1:17">
      <c r="A6" s="213" t="s">
        <v>32</v>
      </c>
      <c r="B6" s="218">
        <f>'Inf Conc.'!B7</f>
        <v>41100</v>
      </c>
      <c r="C6" s="262">
        <f>'Inf Conc.'!D7</f>
        <v>3.9</v>
      </c>
      <c r="D6" s="152">
        <f>'Inf Conc.'!E7</f>
        <v>12.45</v>
      </c>
      <c r="E6" s="263">
        <f>'Inf Conc.'!F7*C6*3.78</f>
        <v>5.8967999999999998</v>
      </c>
      <c r="F6" s="108">
        <f>'Inf Conc.'!G7*C6*3.78</f>
        <v>545.45399999999995</v>
      </c>
      <c r="G6" s="264">
        <f>'Inf Conc.'!H7*C6*3.78</f>
        <v>0</v>
      </c>
      <c r="H6" s="262">
        <f>'Inf Conc.'!I7*C6*3.78</f>
        <v>2.9483999999999999</v>
      </c>
      <c r="I6" s="262">
        <f>'Inf Conc.'!J7*C6*3.78</f>
        <v>2.9483999999999999</v>
      </c>
      <c r="J6" s="262">
        <f>'Inf Conc.'!K7*C6*3.78</f>
        <v>294.83999999999997</v>
      </c>
      <c r="K6" s="119">
        <f>'Inf Conc.'!L7*C6*3.78</f>
        <v>0</v>
      </c>
      <c r="L6" s="262">
        <f>'Inf Conc.'!M7*C6*3.78</f>
        <v>89.926199999999994</v>
      </c>
      <c r="M6" s="122">
        <f>'Inf Conc.'!N7*C6*3.78</f>
        <v>0</v>
      </c>
      <c r="N6" s="262">
        <f>'Inf Conc.'!O7*C6*3.78</f>
        <v>45.700199999999995</v>
      </c>
      <c r="O6" s="108">
        <f>'Inf Conc.'!V7*C6*3.78</f>
        <v>2712.5279999999998</v>
      </c>
      <c r="P6" s="284" t="s">
        <v>27</v>
      </c>
    </row>
    <row r="7" spans="1:17">
      <c r="A7" s="225" t="s">
        <v>33</v>
      </c>
      <c r="B7" s="219"/>
      <c r="C7" s="3">
        <f>'Inf Conc.'!C8</f>
        <v>0</v>
      </c>
      <c r="D7" s="137">
        <f>'Inf Conc.'!E8</f>
        <v>0</v>
      </c>
      <c r="E7" s="30"/>
      <c r="F7" s="38">
        <f>'Inf Conc.'!G8*C7*3.78</f>
        <v>0</v>
      </c>
      <c r="G7" s="120"/>
      <c r="H7" s="3">
        <f>'Inf Conc.'!I8*C7*3.78</f>
        <v>0</v>
      </c>
      <c r="I7" s="3">
        <f>'Inf Conc.'!J8*C7*3.78</f>
        <v>0</v>
      </c>
      <c r="J7" s="3">
        <f>'Inf Conc.'!K8*C7*3.78</f>
        <v>0</v>
      </c>
      <c r="K7" s="120"/>
      <c r="L7" s="3">
        <f>'Inf Conc.'!M8*C7*3.78</f>
        <v>0</v>
      </c>
      <c r="M7" s="123"/>
      <c r="N7" s="3">
        <f>'Inf Conc.'!O8*D7*3.78</f>
        <v>0</v>
      </c>
      <c r="O7" s="38">
        <f>'Inf Conc.'!V8*C7*3.78</f>
        <v>0</v>
      </c>
      <c r="P7" s="290" t="s">
        <v>28</v>
      </c>
    </row>
    <row r="8" spans="1:17">
      <c r="A8" s="226" t="s">
        <v>34</v>
      </c>
      <c r="B8" s="220"/>
      <c r="C8" s="128">
        <f>'Inf Conc.'!C9</f>
        <v>0</v>
      </c>
      <c r="D8" s="143">
        <f>'Inf Conc.'!E9</f>
        <v>0</v>
      </c>
      <c r="E8" s="131"/>
      <c r="F8" s="130">
        <f>'Inf Conc.'!G9*C8*3.78</f>
        <v>0</v>
      </c>
      <c r="G8" s="132"/>
      <c r="H8" s="128">
        <f>'Inf Conc.'!I9*C8*3.78</f>
        <v>0</v>
      </c>
      <c r="I8" s="128">
        <f>'Inf Conc.'!J9*C8*3.78</f>
        <v>0</v>
      </c>
      <c r="J8" s="128">
        <f>'Inf Conc.'!K9*C8*3.78</f>
        <v>0</v>
      </c>
      <c r="K8" s="132"/>
      <c r="L8" s="128">
        <f>'Inf Conc.'!M9*C8*3.78</f>
        <v>0</v>
      </c>
      <c r="M8" s="133"/>
      <c r="N8" s="128">
        <f>'Inf Conc.'!O9*D8*3.78</f>
        <v>0</v>
      </c>
      <c r="O8" s="130">
        <f>'Inf Conc.'!V9*C8*3.78</f>
        <v>0</v>
      </c>
      <c r="P8" s="291" t="s">
        <v>94</v>
      </c>
    </row>
    <row r="9" spans="1:17">
      <c r="A9" s="214" t="s">
        <v>35</v>
      </c>
      <c r="B9" s="221"/>
      <c r="C9" s="59">
        <f>'Inf Conc.'!C10</f>
        <v>0</v>
      </c>
      <c r="D9" s="136">
        <f>'Inf Conc.'!E10</f>
        <v>0</v>
      </c>
      <c r="E9" s="30">
        <f>'Inf Conc.'!F9*C9*3.78</f>
        <v>0</v>
      </c>
      <c r="F9" s="67">
        <f>'Inf Conc.'!G10*C9*3.78</f>
        <v>0</v>
      </c>
      <c r="G9" s="120">
        <f>'Inf Conc.'!H9*C9*3.78</f>
        <v>0</v>
      </c>
      <c r="H9" s="59">
        <f>'Inf Conc.'!I10*C9*3.78</f>
        <v>0</v>
      </c>
      <c r="I9" s="59">
        <f>'Inf Conc.'!J10*C9*3.78</f>
        <v>0</v>
      </c>
      <c r="J9" s="59">
        <f>'Inf Conc.'!K10*C9*3.78</f>
        <v>0</v>
      </c>
      <c r="K9" s="120">
        <f>'Inf Conc.'!L9*C9*3.78</f>
        <v>0</v>
      </c>
      <c r="L9" s="59">
        <f>'Inf Conc.'!M10*C9*3.78</f>
        <v>0</v>
      </c>
      <c r="M9" s="123">
        <f>'Inf Conc.'!N9*C9*3.78</f>
        <v>0</v>
      </c>
      <c r="N9" s="59">
        <f>'Inf Conc.'!O10*D9*3.78</f>
        <v>0</v>
      </c>
      <c r="O9" s="67">
        <f>'Inf Conc.'!V10*C9*3.78</f>
        <v>0</v>
      </c>
      <c r="P9" s="283" t="s">
        <v>27</v>
      </c>
    </row>
    <row r="10" spans="1:17" ht="15.75" thickBot="1">
      <c r="A10" s="217" t="s">
        <v>36</v>
      </c>
      <c r="B10" s="222"/>
      <c r="C10" s="70">
        <f>'Inf Conc.'!C11</f>
        <v>0</v>
      </c>
      <c r="D10" s="139">
        <f>'Inf Conc.'!E11</f>
        <v>0</v>
      </c>
      <c r="E10" s="32"/>
      <c r="F10" s="71">
        <f>'Inf Conc.'!G11*C10*3.78</f>
        <v>0</v>
      </c>
      <c r="G10" s="121"/>
      <c r="H10" s="70">
        <f>'Inf Conc.'!I11*C10*3.78</f>
        <v>0</v>
      </c>
      <c r="I10" s="70">
        <f>'Inf Conc.'!J11*C10*3.78</f>
        <v>0</v>
      </c>
      <c r="J10" s="70">
        <f>'Inf Conc.'!K11*C10*3.78</f>
        <v>0</v>
      </c>
      <c r="K10" s="121"/>
      <c r="L10" s="70">
        <f>'Inf Conc.'!M11*C10*3.78</f>
        <v>0</v>
      </c>
      <c r="M10" s="124"/>
      <c r="N10" s="70">
        <f>'Inf Conc.'!O11*D10*3.78</f>
        <v>0</v>
      </c>
      <c r="O10" s="71">
        <f>'Inf Conc.'!V11*C10*3.78</f>
        <v>0</v>
      </c>
      <c r="P10" s="283" t="s">
        <v>94</v>
      </c>
    </row>
    <row r="12" spans="1:17">
      <c r="B12" s="288" t="s">
        <v>70</v>
      </c>
    </row>
  </sheetData>
  <mergeCells count="4">
    <mergeCell ref="C4:D4"/>
    <mergeCell ref="C1:N1"/>
    <mergeCell ref="C2:Q2"/>
    <mergeCell ref="C3:Q3"/>
  </mergeCells>
  <pageMargins left="0.25" right="0.25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Y61"/>
  <sheetViews>
    <sheetView tabSelected="1" workbookViewId="0">
      <selection activeCell="AE9" sqref="AE9"/>
    </sheetView>
  </sheetViews>
  <sheetFormatPr defaultRowHeight="15"/>
  <cols>
    <col min="1" max="1" width="12.28515625" customWidth="1"/>
    <col min="2" max="2" width="5.7109375" customWidth="1"/>
    <col min="3" max="3" width="5.85546875" customWidth="1"/>
    <col min="4" max="4" width="6.7109375" customWidth="1"/>
    <col min="5" max="9" width="6" customWidth="1"/>
    <col min="10" max="10" width="6.28515625" customWidth="1"/>
    <col min="11" max="12" width="6" customWidth="1"/>
    <col min="13" max="13" width="7" customWidth="1"/>
    <col min="14" max="15" width="4.140625" customWidth="1"/>
    <col min="16" max="16" width="4.28515625" customWidth="1"/>
    <col min="17" max="19" width="4.42578125" customWidth="1"/>
    <col min="20" max="20" width="4.7109375" customWidth="1"/>
    <col min="21" max="22" width="8.85546875" customWidth="1"/>
    <col min="23" max="23" width="8.140625" customWidth="1"/>
    <col min="24" max="24" width="8.85546875" customWidth="1"/>
  </cols>
  <sheetData>
    <row r="1" spans="1:25" ht="23.25" customHeight="1">
      <c r="B1" s="341" t="s">
        <v>39</v>
      </c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1"/>
      <c r="N1" s="341"/>
      <c r="O1" s="341"/>
      <c r="P1" s="341"/>
      <c r="Q1" s="341"/>
      <c r="R1" s="341"/>
      <c r="S1" s="341"/>
      <c r="T1" s="341"/>
    </row>
    <row r="2" spans="1:25" s="20" customFormat="1" ht="16.5" customHeight="1">
      <c r="B2" s="340" t="s">
        <v>38</v>
      </c>
      <c r="C2" s="340"/>
      <c r="D2" s="340"/>
      <c r="E2" s="340"/>
      <c r="F2" s="340"/>
      <c r="G2" s="340"/>
      <c r="H2" s="340"/>
      <c r="I2" s="340"/>
      <c r="J2" s="340"/>
      <c r="K2" s="340"/>
      <c r="L2" s="340"/>
      <c r="M2" s="340"/>
      <c r="N2" s="340"/>
      <c r="O2" s="340"/>
      <c r="P2" s="340"/>
      <c r="Q2" s="340"/>
      <c r="R2" s="340"/>
      <c r="S2" s="340"/>
      <c r="T2" s="340"/>
      <c r="U2" s="46"/>
      <c r="V2" s="46"/>
      <c r="X2" s="46"/>
    </row>
    <row r="3" spans="1:25" ht="18.75">
      <c r="B3" s="345" t="s">
        <v>91</v>
      </c>
      <c r="C3" s="345"/>
      <c r="D3" s="345"/>
      <c r="E3" s="345"/>
      <c r="F3" s="345"/>
      <c r="G3" s="345"/>
      <c r="H3" s="345"/>
      <c r="I3" s="345"/>
      <c r="J3" s="345"/>
      <c r="K3" s="345"/>
      <c r="L3" s="345"/>
      <c r="M3" s="345"/>
      <c r="N3" s="345"/>
      <c r="O3" s="345"/>
      <c r="P3" s="345"/>
    </row>
    <row r="4" spans="1:25" ht="18.75">
      <c r="B4" s="346" t="s">
        <v>92</v>
      </c>
      <c r="C4" s="346"/>
      <c r="D4" s="346"/>
      <c r="E4" s="346"/>
      <c r="F4" s="346"/>
      <c r="G4" s="346"/>
      <c r="H4" s="346"/>
      <c r="I4" s="346"/>
      <c r="J4" s="346"/>
      <c r="K4" s="346"/>
      <c r="L4" s="346"/>
      <c r="M4" s="346"/>
      <c r="N4" s="346"/>
      <c r="O4" s="346"/>
      <c r="P4" s="346"/>
      <c r="U4" t="s">
        <v>83</v>
      </c>
    </row>
    <row r="5" spans="1:25" s="20" customFormat="1" ht="25.5" customHeight="1">
      <c r="B5" s="352" t="s">
        <v>67</v>
      </c>
      <c r="C5" s="352"/>
      <c r="D5" s="352"/>
      <c r="E5" s="352"/>
      <c r="F5" s="352"/>
      <c r="G5" s="352"/>
      <c r="H5" s="352"/>
      <c r="I5" s="352"/>
      <c r="J5" s="352"/>
      <c r="K5" s="352"/>
      <c r="L5" s="352"/>
      <c r="M5" s="352"/>
      <c r="N5" s="352"/>
      <c r="O5" s="352"/>
      <c r="P5" s="352"/>
      <c r="Q5" s="352"/>
      <c r="R5" s="352"/>
      <c r="S5" s="352"/>
      <c r="T5" s="352"/>
      <c r="U5" s="352"/>
      <c r="V5" s="233"/>
      <c r="X5" s="233"/>
    </row>
    <row r="6" spans="1:25" s="20" customFormat="1" ht="13.5" customHeight="1">
      <c r="B6" s="180" t="s">
        <v>65</v>
      </c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33"/>
      <c r="X6" s="233"/>
    </row>
    <row r="7" spans="1:25" s="20" customFormat="1" ht="12.75" customHeight="1" thickBot="1">
      <c r="B7" s="353" t="s">
        <v>71</v>
      </c>
      <c r="C7" s="353"/>
      <c r="D7" s="353"/>
      <c r="E7" s="353"/>
      <c r="F7" s="353"/>
      <c r="G7" s="353"/>
      <c r="H7" s="353"/>
      <c r="I7" s="353"/>
      <c r="J7" s="353"/>
      <c r="K7" s="353"/>
      <c r="L7" s="353"/>
      <c r="M7" s="353"/>
      <c r="N7" s="353"/>
      <c r="O7" s="353"/>
      <c r="P7" s="353"/>
      <c r="Q7" s="353"/>
      <c r="R7" s="353"/>
      <c r="S7" s="353"/>
      <c r="T7" s="353"/>
      <c r="U7" s="47"/>
      <c r="V7" s="46"/>
      <c r="X7" s="46"/>
    </row>
    <row r="8" spans="1:25" ht="44.25" customHeight="1">
      <c r="A8" s="182" t="s">
        <v>66</v>
      </c>
      <c r="B8" s="349" t="s">
        <v>16</v>
      </c>
      <c r="C8" s="350"/>
      <c r="D8" s="11" t="s">
        <v>6</v>
      </c>
      <c r="E8" s="12" t="s">
        <v>4</v>
      </c>
      <c r="F8" s="12" t="s">
        <v>5</v>
      </c>
      <c r="G8" s="12" t="s">
        <v>1</v>
      </c>
      <c r="H8" s="12" t="s">
        <v>2</v>
      </c>
      <c r="I8" s="12" t="s">
        <v>3</v>
      </c>
      <c r="J8" s="12" t="s">
        <v>64</v>
      </c>
      <c r="K8" s="12" t="s">
        <v>8</v>
      </c>
      <c r="L8" s="12" t="s">
        <v>56</v>
      </c>
      <c r="M8" s="183" t="s">
        <v>50</v>
      </c>
      <c r="N8" s="349" t="s">
        <v>9</v>
      </c>
      <c r="O8" s="351"/>
      <c r="P8" s="350"/>
      <c r="Q8" s="349" t="s">
        <v>46</v>
      </c>
      <c r="R8" s="351"/>
      <c r="S8" s="350"/>
      <c r="T8" s="13" t="s">
        <v>10</v>
      </c>
      <c r="U8" s="18" t="s">
        <v>20</v>
      </c>
      <c r="V8" s="18" t="s">
        <v>82</v>
      </c>
      <c r="W8" s="18" t="s">
        <v>22</v>
      </c>
      <c r="X8" s="19" t="s">
        <v>89</v>
      </c>
      <c r="Y8" s="20"/>
    </row>
    <row r="9" spans="1:25" ht="47.25" customHeight="1" thickBot="1">
      <c r="A9" s="212" t="s">
        <v>77</v>
      </c>
      <c r="B9" s="14" t="s">
        <v>17</v>
      </c>
      <c r="C9" s="134" t="s">
        <v>11</v>
      </c>
      <c r="D9" s="144" t="s">
        <v>45</v>
      </c>
      <c r="E9" s="16"/>
      <c r="F9" s="16"/>
      <c r="G9" s="16"/>
      <c r="H9" s="16"/>
      <c r="I9" s="16"/>
      <c r="J9" s="16"/>
      <c r="K9" s="16"/>
      <c r="L9" s="16"/>
      <c r="M9" s="289" t="s">
        <v>99</v>
      </c>
      <c r="N9" s="14" t="s">
        <v>12</v>
      </c>
      <c r="O9" s="157" t="s">
        <v>13</v>
      </c>
      <c r="P9" s="134" t="s">
        <v>14</v>
      </c>
      <c r="Q9" s="14" t="s">
        <v>12</v>
      </c>
      <c r="R9" s="157" t="s">
        <v>13</v>
      </c>
      <c r="S9" s="134" t="s">
        <v>14</v>
      </c>
      <c r="T9" s="15"/>
      <c r="U9" s="238" t="s">
        <v>21</v>
      </c>
      <c r="V9" s="238" t="s">
        <v>84</v>
      </c>
      <c r="W9" s="251" t="s">
        <v>47</v>
      </c>
      <c r="X9" s="252" t="s">
        <v>85</v>
      </c>
      <c r="Y9" s="292" t="s">
        <v>96</v>
      </c>
    </row>
    <row r="10" spans="1:25">
      <c r="A10" s="218">
        <v>41100</v>
      </c>
      <c r="B10" s="63">
        <v>3.18</v>
      </c>
      <c r="C10" s="152">
        <v>4.43</v>
      </c>
      <c r="D10" s="28">
        <f>SUM(F10,G10,H10)</f>
        <v>24.86</v>
      </c>
      <c r="E10" s="28">
        <v>0.88</v>
      </c>
      <c r="F10" s="28">
        <v>0.66</v>
      </c>
      <c r="G10" s="28">
        <v>24</v>
      </c>
      <c r="H10" s="28">
        <v>0.2</v>
      </c>
      <c r="I10" s="28">
        <v>0.25</v>
      </c>
      <c r="J10" s="79"/>
      <c r="K10" s="28">
        <v>3.7</v>
      </c>
      <c r="L10" s="28">
        <v>3.3</v>
      </c>
      <c r="M10" s="28">
        <v>3.8</v>
      </c>
      <c r="N10" s="63">
        <v>6.7</v>
      </c>
      <c r="O10" s="147">
        <v>6.8</v>
      </c>
      <c r="P10" s="152">
        <v>6.7</v>
      </c>
      <c r="Q10" s="78">
        <v>23.9</v>
      </c>
      <c r="R10" s="162">
        <v>24.1</v>
      </c>
      <c r="S10" s="167">
        <v>24</v>
      </c>
      <c r="T10" s="25">
        <v>1.7</v>
      </c>
      <c r="U10" s="239">
        <f>SUM('Inf Conc.'!$G$7,'Inf Conc.'!$I$7,'Inf Conc.'!$J$7)-SUM(E10,G10,H10)</f>
        <v>12.320000000000007</v>
      </c>
      <c r="V10" s="261">
        <f>((SUM('Inf Conc.'!$G$7,'Inf Conc.'!$I$7,'Inf Conc.'!$J$7))-(SUM(E10,G10,H10)))/(SUM('Inf Conc.'!$G$7,'Inf Conc.'!$I$7,'Inf Conc.'!$J$7))</f>
        <v>0.32941176470588251</v>
      </c>
      <c r="W10" s="245">
        <f>'Inf Conc.'!$M$7-K10</f>
        <v>2.3999999999999995</v>
      </c>
      <c r="X10" s="259">
        <f>('Inf Conc.'!$M$7-K10)/('Inf Conc.'!$M$7)</f>
        <v>0.39344262295081961</v>
      </c>
      <c r="Y10" s="294" t="s">
        <v>98</v>
      </c>
    </row>
    <row r="11" spans="1:25">
      <c r="A11" s="224"/>
      <c r="B11" s="62"/>
      <c r="C11" s="161"/>
      <c r="D11" s="64"/>
      <c r="E11" s="61"/>
      <c r="F11" s="61"/>
      <c r="G11" s="61"/>
      <c r="H11" s="61"/>
      <c r="I11" s="61"/>
      <c r="J11" s="61"/>
      <c r="K11" s="61"/>
      <c r="L11" s="61"/>
      <c r="M11" s="61"/>
      <c r="N11" s="62"/>
      <c r="O11" s="159"/>
      <c r="P11" s="161"/>
      <c r="Q11" s="83"/>
      <c r="R11" s="165"/>
      <c r="S11" s="170"/>
      <c r="T11" s="64"/>
      <c r="U11" s="242"/>
      <c r="V11" s="255"/>
      <c r="W11" s="246"/>
      <c r="X11" s="260"/>
      <c r="Y11" s="22" t="s">
        <v>27</v>
      </c>
    </row>
    <row r="12" spans="1:25">
      <c r="A12" s="223">
        <v>41183</v>
      </c>
      <c r="B12" s="54"/>
      <c r="C12" s="160"/>
      <c r="D12" s="3">
        <f t="shared" ref="D12:D53" si="0">SUM(F12,G12,H12)</f>
        <v>0</v>
      </c>
      <c r="E12" s="3"/>
      <c r="F12" s="3"/>
      <c r="G12" s="3"/>
      <c r="H12" s="3"/>
      <c r="I12" s="3"/>
      <c r="J12" s="73"/>
      <c r="K12" s="3"/>
      <c r="L12" s="3"/>
      <c r="M12" s="3"/>
      <c r="N12" s="54"/>
      <c r="O12" s="158"/>
      <c r="P12" s="160"/>
      <c r="Q12" s="53"/>
      <c r="R12" s="164"/>
      <c r="S12" s="169"/>
      <c r="T12" s="1"/>
      <c r="U12" s="243"/>
      <c r="V12" s="249"/>
      <c r="W12" s="249"/>
      <c r="X12" s="77"/>
    </row>
    <row r="13" spans="1:25">
      <c r="A13" s="221">
        <v>41197</v>
      </c>
      <c r="B13" s="60"/>
      <c r="C13" s="155"/>
      <c r="D13" s="59">
        <f t="shared" si="0"/>
        <v>0</v>
      </c>
      <c r="E13" s="59"/>
      <c r="F13" s="59"/>
      <c r="G13" s="59"/>
      <c r="H13" s="59"/>
      <c r="I13" s="59"/>
      <c r="J13" s="59"/>
      <c r="K13" s="59"/>
      <c r="L13" s="59"/>
      <c r="M13" s="59"/>
      <c r="N13" s="60"/>
      <c r="O13" s="150"/>
      <c r="P13" s="155"/>
      <c r="Q13" s="80"/>
      <c r="R13" s="163"/>
      <c r="S13" s="168"/>
      <c r="T13" s="66"/>
      <c r="U13" s="240"/>
      <c r="V13" s="246"/>
      <c r="W13" s="246"/>
      <c r="X13" s="82"/>
    </row>
    <row r="14" spans="1:25">
      <c r="A14" s="223">
        <v>41214</v>
      </c>
      <c r="B14" s="54"/>
      <c r="C14" s="160"/>
      <c r="D14" s="3">
        <f t="shared" si="0"/>
        <v>0</v>
      </c>
      <c r="E14" s="3"/>
      <c r="F14" s="3"/>
      <c r="G14" s="3"/>
      <c r="H14" s="3"/>
      <c r="I14" s="3"/>
      <c r="J14" s="73"/>
      <c r="K14" s="3"/>
      <c r="L14" s="3"/>
      <c r="M14" s="3"/>
      <c r="N14" s="54"/>
      <c r="O14" s="158"/>
      <c r="P14" s="160"/>
      <c r="Q14" s="53"/>
      <c r="R14" s="164"/>
      <c r="S14" s="169"/>
      <c r="T14" s="1"/>
      <c r="U14" s="241"/>
      <c r="V14" s="247"/>
      <c r="W14" s="247"/>
      <c r="X14" s="36"/>
    </row>
    <row r="15" spans="1:25">
      <c r="A15" s="221">
        <v>41228</v>
      </c>
      <c r="B15" s="60"/>
      <c r="C15" s="155"/>
      <c r="D15" s="59">
        <f t="shared" si="0"/>
        <v>0</v>
      </c>
      <c r="E15" s="59"/>
      <c r="F15" s="59"/>
      <c r="G15" s="59"/>
      <c r="H15" s="59"/>
      <c r="I15" s="59"/>
      <c r="J15" s="59"/>
      <c r="K15" s="59"/>
      <c r="L15" s="59"/>
      <c r="M15" s="59"/>
      <c r="N15" s="60"/>
      <c r="O15" s="150"/>
      <c r="P15" s="155"/>
      <c r="Q15" s="80"/>
      <c r="R15" s="163"/>
      <c r="S15" s="168"/>
      <c r="T15" s="66"/>
      <c r="U15" s="240"/>
      <c r="V15" s="246"/>
      <c r="W15" s="246"/>
      <c r="X15" s="82"/>
    </row>
    <row r="16" spans="1:25">
      <c r="A16" s="223">
        <v>41244</v>
      </c>
      <c r="B16" s="96"/>
      <c r="C16" s="153"/>
      <c r="D16" s="272">
        <f t="shared" si="0"/>
        <v>0</v>
      </c>
      <c r="E16" s="272"/>
      <c r="F16" s="272"/>
      <c r="G16" s="272"/>
      <c r="H16" s="272"/>
      <c r="I16" s="272"/>
      <c r="J16" s="73"/>
      <c r="K16" s="272"/>
      <c r="L16" s="272"/>
      <c r="M16" s="272"/>
      <c r="N16" s="96"/>
      <c r="O16" s="148"/>
      <c r="P16" s="153"/>
      <c r="Q16" s="97"/>
      <c r="R16" s="174"/>
      <c r="S16" s="176"/>
      <c r="T16" s="94"/>
      <c r="U16" s="333"/>
      <c r="V16" s="334"/>
      <c r="W16" s="334"/>
      <c r="X16" s="100"/>
      <c r="Y16" s="294" t="s">
        <v>105</v>
      </c>
    </row>
    <row r="17" spans="1:25">
      <c r="A17" s="224">
        <v>41249</v>
      </c>
      <c r="B17" s="62">
        <v>7.75</v>
      </c>
      <c r="C17" s="161">
        <v>11.81</v>
      </c>
      <c r="D17" s="64">
        <v>3.72</v>
      </c>
      <c r="E17" s="61">
        <v>0.66</v>
      </c>
      <c r="F17" s="61">
        <v>0.52</v>
      </c>
      <c r="G17" s="267">
        <v>3</v>
      </c>
      <c r="H17" s="61">
        <v>0.2</v>
      </c>
      <c r="I17" s="61">
        <v>0.21</v>
      </c>
      <c r="J17" s="61"/>
      <c r="K17" s="61">
        <v>1.3</v>
      </c>
      <c r="L17" s="61">
        <v>1.5</v>
      </c>
      <c r="M17" s="61">
        <v>1.4</v>
      </c>
      <c r="N17" s="62">
        <v>6.87</v>
      </c>
      <c r="O17" s="159">
        <v>6.9</v>
      </c>
      <c r="P17" s="161">
        <v>6.9</v>
      </c>
      <c r="Q17" s="83">
        <v>18.7</v>
      </c>
      <c r="R17" s="165">
        <v>19.100000000000001</v>
      </c>
      <c r="S17" s="170">
        <v>18.899999999999999</v>
      </c>
      <c r="T17" s="64">
        <v>1.4</v>
      </c>
      <c r="U17" s="242"/>
      <c r="V17" s="248"/>
      <c r="W17" s="248"/>
      <c r="X17" s="85"/>
      <c r="Y17" s="22" t="s">
        <v>26</v>
      </c>
    </row>
    <row r="18" spans="1:25">
      <c r="A18" s="223">
        <v>41275</v>
      </c>
      <c r="B18" s="54"/>
      <c r="C18" s="160"/>
      <c r="D18" s="3">
        <f t="shared" si="0"/>
        <v>0</v>
      </c>
      <c r="E18" s="3"/>
      <c r="F18" s="3"/>
      <c r="G18" s="3"/>
      <c r="H18" s="3"/>
      <c r="I18" s="3"/>
      <c r="J18" s="73"/>
      <c r="K18" s="3"/>
      <c r="L18" s="3"/>
      <c r="M18" s="3"/>
      <c r="N18" s="54"/>
      <c r="O18" s="158"/>
      <c r="P18" s="160"/>
      <c r="Q18" s="53"/>
      <c r="R18" s="164"/>
      <c r="S18" s="169"/>
      <c r="T18" s="1"/>
      <c r="U18" s="243"/>
      <c r="V18" s="249"/>
      <c r="W18" s="249"/>
      <c r="X18" s="77"/>
    </row>
    <row r="19" spans="1:25">
      <c r="A19" s="221">
        <v>41289</v>
      </c>
      <c r="B19" s="60"/>
      <c r="C19" s="155"/>
      <c r="D19" s="59">
        <f t="shared" si="0"/>
        <v>0</v>
      </c>
      <c r="E19" s="59"/>
      <c r="F19" s="59"/>
      <c r="G19" s="59"/>
      <c r="H19" s="59"/>
      <c r="I19" s="59"/>
      <c r="J19" s="59"/>
      <c r="K19" s="59"/>
      <c r="L19" s="59"/>
      <c r="M19" s="59"/>
      <c r="N19" s="60"/>
      <c r="O19" s="150"/>
      <c r="P19" s="155"/>
      <c r="Q19" s="80"/>
      <c r="R19" s="163"/>
      <c r="S19" s="168"/>
      <c r="T19" s="66"/>
      <c r="U19" s="240"/>
      <c r="V19" s="246"/>
      <c r="W19" s="246"/>
      <c r="X19" s="82"/>
    </row>
    <row r="20" spans="1:25">
      <c r="A20" s="223">
        <v>41306</v>
      </c>
      <c r="B20" s="54"/>
      <c r="C20" s="160"/>
      <c r="D20" s="3">
        <f t="shared" si="0"/>
        <v>0</v>
      </c>
      <c r="E20" s="3"/>
      <c r="F20" s="3"/>
      <c r="G20" s="3"/>
      <c r="H20" s="3"/>
      <c r="I20" s="3"/>
      <c r="J20" s="73"/>
      <c r="K20" s="3"/>
      <c r="L20" s="3"/>
      <c r="M20" s="3"/>
      <c r="N20" s="54"/>
      <c r="O20" s="158"/>
      <c r="P20" s="160"/>
      <c r="Q20" s="53"/>
      <c r="R20" s="164"/>
      <c r="S20" s="169"/>
      <c r="T20" s="1"/>
      <c r="U20" s="241"/>
      <c r="V20" s="247"/>
      <c r="W20" s="247"/>
      <c r="X20" s="36"/>
    </row>
    <row r="21" spans="1:25">
      <c r="A21" s="221">
        <v>41320</v>
      </c>
      <c r="B21" s="60"/>
      <c r="C21" s="155"/>
      <c r="D21" s="59">
        <f t="shared" si="0"/>
        <v>0</v>
      </c>
      <c r="E21" s="59"/>
      <c r="F21" s="59"/>
      <c r="G21" s="59"/>
      <c r="H21" s="59"/>
      <c r="I21" s="59"/>
      <c r="J21" s="59"/>
      <c r="K21" s="59"/>
      <c r="L21" s="59"/>
      <c r="M21" s="59"/>
      <c r="N21" s="60"/>
      <c r="O21" s="150"/>
      <c r="P21" s="155"/>
      <c r="Q21" s="80"/>
      <c r="R21" s="163"/>
      <c r="S21" s="168"/>
      <c r="T21" s="66"/>
      <c r="U21" s="240"/>
      <c r="V21" s="246"/>
      <c r="W21" s="246"/>
      <c r="X21" s="82"/>
    </row>
    <row r="22" spans="1:25">
      <c r="A22" s="223">
        <v>41334</v>
      </c>
      <c r="B22" s="54"/>
      <c r="C22" s="160"/>
      <c r="D22" s="3">
        <f t="shared" si="0"/>
        <v>0</v>
      </c>
      <c r="E22" s="3"/>
      <c r="F22" s="3"/>
      <c r="G22" s="3"/>
      <c r="H22" s="3"/>
      <c r="I22" s="3"/>
      <c r="J22" s="73"/>
      <c r="K22" s="3"/>
      <c r="L22" s="3"/>
      <c r="M22" s="3"/>
      <c r="N22" s="54"/>
      <c r="O22" s="158"/>
      <c r="P22" s="160"/>
      <c r="Q22" s="53"/>
      <c r="R22" s="164"/>
      <c r="S22" s="169"/>
      <c r="T22" s="1"/>
      <c r="U22" s="241"/>
      <c r="V22" s="247"/>
      <c r="W22" s="247"/>
      <c r="X22" s="36"/>
    </row>
    <row r="23" spans="1:25">
      <c r="A23" s="224">
        <v>41348</v>
      </c>
      <c r="B23" s="62"/>
      <c r="C23" s="161"/>
      <c r="D23" s="64">
        <f t="shared" si="0"/>
        <v>0</v>
      </c>
      <c r="E23" s="61"/>
      <c r="F23" s="61"/>
      <c r="G23" s="61"/>
      <c r="H23" s="61"/>
      <c r="I23" s="61"/>
      <c r="J23" s="61"/>
      <c r="K23" s="61"/>
      <c r="L23" s="61"/>
      <c r="M23" s="61"/>
      <c r="N23" s="62"/>
      <c r="O23" s="159"/>
      <c r="P23" s="161"/>
      <c r="Q23" s="83"/>
      <c r="R23" s="165"/>
      <c r="S23" s="170"/>
      <c r="T23" s="64"/>
      <c r="U23" s="242"/>
      <c r="V23" s="248"/>
      <c r="W23" s="248"/>
      <c r="X23" s="85"/>
      <c r="Y23" s="22" t="s">
        <v>28</v>
      </c>
    </row>
    <row r="24" spans="1:25">
      <c r="A24" s="223">
        <v>41365</v>
      </c>
      <c r="B24" s="54"/>
      <c r="C24" s="160"/>
      <c r="D24" s="3">
        <f t="shared" si="0"/>
        <v>0</v>
      </c>
      <c r="E24" s="3"/>
      <c r="F24" s="3"/>
      <c r="G24" s="3"/>
      <c r="H24" s="3"/>
      <c r="I24" s="3"/>
      <c r="J24" s="73"/>
      <c r="K24" s="3"/>
      <c r="L24" s="3"/>
      <c r="M24" s="3"/>
      <c r="N24" s="54"/>
      <c r="O24" s="158"/>
      <c r="P24" s="160"/>
      <c r="Q24" s="53"/>
      <c r="R24" s="164"/>
      <c r="S24" s="169"/>
      <c r="T24" s="1"/>
      <c r="U24" s="243"/>
      <c r="V24" s="249"/>
      <c r="W24" s="249"/>
      <c r="X24" s="77"/>
    </row>
    <row r="25" spans="1:25">
      <c r="A25" s="221">
        <v>41379</v>
      </c>
      <c r="B25" s="60"/>
      <c r="C25" s="155"/>
      <c r="D25" s="59">
        <f t="shared" si="0"/>
        <v>0</v>
      </c>
      <c r="E25" s="59"/>
      <c r="F25" s="59"/>
      <c r="G25" s="59"/>
      <c r="H25" s="59"/>
      <c r="I25" s="59"/>
      <c r="J25" s="59"/>
      <c r="K25" s="59"/>
      <c r="L25" s="59"/>
      <c r="M25" s="59"/>
      <c r="N25" s="60"/>
      <c r="O25" s="150"/>
      <c r="P25" s="155"/>
      <c r="Q25" s="80"/>
      <c r="R25" s="163"/>
      <c r="S25" s="168"/>
      <c r="T25" s="66"/>
      <c r="U25" s="240"/>
      <c r="V25" s="246"/>
      <c r="W25" s="246"/>
      <c r="X25" s="82"/>
    </row>
    <row r="26" spans="1:25">
      <c r="A26" s="223">
        <v>41395</v>
      </c>
      <c r="B26" s="54"/>
      <c r="C26" s="160"/>
      <c r="D26" s="3">
        <f t="shared" si="0"/>
        <v>0</v>
      </c>
      <c r="E26" s="3"/>
      <c r="F26" s="3"/>
      <c r="G26" s="3"/>
      <c r="H26" s="3"/>
      <c r="I26" s="3"/>
      <c r="J26" s="73"/>
      <c r="K26" s="3"/>
      <c r="L26" s="3"/>
      <c r="M26" s="3"/>
      <c r="N26" s="54"/>
      <c r="O26" s="158"/>
      <c r="P26" s="160"/>
      <c r="Q26" s="53"/>
      <c r="R26" s="164"/>
      <c r="S26" s="169"/>
      <c r="T26" s="1"/>
      <c r="U26" s="241"/>
      <c r="V26" s="247"/>
      <c r="W26" s="247"/>
      <c r="X26" s="36"/>
    </row>
    <row r="27" spans="1:25">
      <c r="A27" s="221">
        <v>41409</v>
      </c>
      <c r="B27" s="60"/>
      <c r="C27" s="155"/>
      <c r="D27" s="59">
        <f t="shared" si="0"/>
        <v>0</v>
      </c>
      <c r="E27" s="59"/>
      <c r="F27" s="59"/>
      <c r="G27" s="59"/>
      <c r="H27" s="59"/>
      <c r="I27" s="59"/>
      <c r="J27" s="59"/>
      <c r="K27" s="59"/>
      <c r="L27" s="59"/>
      <c r="M27" s="59"/>
      <c r="N27" s="60"/>
      <c r="O27" s="150"/>
      <c r="P27" s="155"/>
      <c r="Q27" s="80"/>
      <c r="R27" s="163"/>
      <c r="S27" s="168"/>
      <c r="T27" s="66"/>
      <c r="U27" s="240"/>
      <c r="V27" s="246"/>
      <c r="W27" s="246"/>
      <c r="X27" s="82"/>
    </row>
    <row r="28" spans="1:25">
      <c r="A28" s="223">
        <v>41426</v>
      </c>
      <c r="B28" s="54"/>
      <c r="C28" s="160"/>
      <c r="D28" s="3">
        <f t="shared" si="0"/>
        <v>0</v>
      </c>
      <c r="E28" s="3"/>
      <c r="F28" s="3"/>
      <c r="G28" s="3"/>
      <c r="H28" s="3"/>
      <c r="I28" s="3"/>
      <c r="J28" s="73"/>
      <c r="K28" s="3"/>
      <c r="L28" s="3"/>
      <c r="M28" s="3"/>
      <c r="N28" s="54"/>
      <c r="O28" s="158"/>
      <c r="P28" s="160"/>
      <c r="Q28" s="53"/>
      <c r="R28" s="164"/>
      <c r="S28" s="169"/>
      <c r="T28" s="1"/>
      <c r="U28" s="241"/>
      <c r="V28" s="247"/>
      <c r="W28" s="247"/>
      <c r="X28" s="36"/>
    </row>
    <row r="29" spans="1:25">
      <c r="A29" s="224">
        <v>41440</v>
      </c>
      <c r="B29" s="62"/>
      <c r="C29" s="161"/>
      <c r="D29" s="64">
        <f t="shared" si="0"/>
        <v>0</v>
      </c>
      <c r="E29" s="61"/>
      <c r="F29" s="61"/>
      <c r="G29" s="61"/>
      <c r="H29" s="61"/>
      <c r="I29" s="61"/>
      <c r="J29" s="61"/>
      <c r="K29" s="61"/>
      <c r="L29" s="61"/>
      <c r="M29" s="61"/>
      <c r="N29" s="62"/>
      <c r="O29" s="159"/>
      <c r="P29" s="161"/>
      <c r="Q29" s="83"/>
      <c r="R29" s="165"/>
      <c r="S29" s="170"/>
      <c r="T29" s="64"/>
      <c r="U29" s="242"/>
      <c r="V29" s="248"/>
      <c r="W29" s="248"/>
      <c r="X29" s="85"/>
      <c r="Y29" s="293" t="s">
        <v>94</v>
      </c>
    </row>
    <row r="30" spans="1:25">
      <c r="A30" s="223">
        <v>41456</v>
      </c>
      <c r="B30" s="54"/>
      <c r="C30" s="160"/>
      <c r="D30" s="3">
        <f t="shared" si="0"/>
        <v>0</v>
      </c>
      <c r="E30" s="3"/>
      <c r="F30" s="3"/>
      <c r="G30" s="3"/>
      <c r="H30" s="3"/>
      <c r="I30" s="3"/>
      <c r="J30" s="73"/>
      <c r="K30" s="3"/>
      <c r="L30" s="3"/>
      <c r="M30" s="3"/>
      <c r="N30" s="54"/>
      <c r="O30" s="158"/>
      <c r="P30" s="160"/>
      <c r="Q30" s="53"/>
      <c r="R30" s="164"/>
      <c r="S30" s="169"/>
      <c r="T30" s="1"/>
      <c r="U30" s="243"/>
      <c r="V30" s="249"/>
      <c r="W30" s="249"/>
      <c r="X30" s="77"/>
    </row>
    <row r="31" spans="1:25">
      <c r="A31" s="221">
        <v>41470</v>
      </c>
      <c r="B31" s="60"/>
      <c r="C31" s="155"/>
      <c r="D31" s="59">
        <f t="shared" si="0"/>
        <v>0</v>
      </c>
      <c r="E31" s="59"/>
      <c r="F31" s="59"/>
      <c r="G31" s="59"/>
      <c r="H31" s="59"/>
      <c r="I31" s="59"/>
      <c r="J31" s="59"/>
      <c r="K31" s="59"/>
      <c r="L31" s="59"/>
      <c r="M31" s="59"/>
      <c r="N31" s="60"/>
      <c r="O31" s="150"/>
      <c r="P31" s="155"/>
      <c r="Q31" s="80"/>
      <c r="R31" s="163"/>
      <c r="S31" s="168"/>
      <c r="T31" s="66"/>
      <c r="U31" s="240"/>
      <c r="V31" s="246"/>
      <c r="W31" s="246"/>
      <c r="X31" s="82"/>
    </row>
    <row r="32" spans="1:25">
      <c r="A32" s="223">
        <v>41487</v>
      </c>
      <c r="B32" s="54"/>
      <c r="C32" s="160"/>
      <c r="D32" s="3">
        <f t="shared" si="0"/>
        <v>0</v>
      </c>
      <c r="E32" s="3"/>
      <c r="F32" s="3"/>
      <c r="G32" s="3"/>
      <c r="H32" s="3"/>
      <c r="I32" s="3"/>
      <c r="J32" s="73"/>
      <c r="K32" s="3"/>
      <c r="L32" s="3"/>
      <c r="M32" s="3"/>
      <c r="N32" s="54"/>
      <c r="O32" s="158"/>
      <c r="P32" s="160"/>
      <c r="Q32" s="53"/>
      <c r="R32" s="164"/>
      <c r="S32" s="169"/>
      <c r="T32" s="1"/>
      <c r="U32" s="241"/>
      <c r="V32" s="247"/>
      <c r="W32" s="247"/>
      <c r="X32" s="36"/>
    </row>
    <row r="33" spans="1:25">
      <c r="A33" s="221">
        <v>41501</v>
      </c>
      <c r="B33" s="60"/>
      <c r="C33" s="155"/>
      <c r="D33" s="59">
        <f t="shared" si="0"/>
        <v>0</v>
      </c>
      <c r="E33" s="59"/>
      <c r="F33" s="59"/>
      <c r="G33" s="59"/>
      <c r="H33" s="59"/>
      <c r="I33" s="59"/>
      <c r="J33" s="59"/>
      <c r="K33" s="59"/>
      <c r="L33" s="59"/>
      <c r="M33" s="59"/>
      <c r="N33" s="60"/>
      <c r="O33" s="150"/>
      <c r="P33" s="155"/>
      <c r="Q33" s="80"/>
      <c r="R33" s="163"/>
      <c r="S33" s="168"/>
      <c r="T33" s="66"/>
      <c r="U33" s="240"/>
      <c r="V33" s="246"/>
      <c r="W33" s="246"/>
      <c r="X33" s="82"/>
    </row>
    <row r="34" spans="1:25">
      <c r="A34" s="223">
        <v>41518</v>
      </c>
      <c r="B34" s="54"/>
      <c r="C34" s="160"/>
      <c r="D34" s="3">
        <f t="shared" si="0"/>
        <v>0</v>
      </c>
      <c r="E34" s="3"/>
      <c r="F34" s="3"/>
      <c r="G34" s="3"/>
      <c r="H34" s="3"/>
      <c r="I34" s="3"/>
      <c r="J34" s="73"/>
      <c r="K34" s="3"/>
      <c r="L34" s="3"/>
      <c r="M34" s="3"/>
      <c r="N34" s="54"/>
      <c r="O34" s="158"/>
      <c r="P34" s="160"/>
      <c r="Q34" s="53"/>
      <c r="R34" s="164"/>
      <c r="S34" s="169"/>
      <c r="T34" s="1"/>
      <c r="U34" s="241"/>
      <c r="V34" s="247"/>
      <c r="W34" s="247"/>
      <c r="X34" s="36"/>
    </row>
    <row r="35" spans="1:25">
      <c r="A35" s="224">
        <v>41532</v>
      </c>
      <c r="B35" s="62"/>
      <c r="C35" s="161"/>
      <c r="D35" s="64">
        <f t="shared" si="0"/>
        <v>0</v>
      </c>
      <c r="E35" s="61"/>
      <c r="F35" s="61"/>
      <c r="G35" s="61"/>
      <c r="H35" s="61"/>
      <c r="I35" s="61"/>
      <c r="J35" s="61"/>
      <c r="K35" s="61"/>
      <c r="L35" s="61"/>
      <c r="M35" s="61"/>
      <c r="N35" s="62"/>
      <c r="O35" s="159"/>
      <c r="P35" s="161"/>
      <c r="Q35" s="83"/>
      <c r="R35" s="165"/>
      <c r="S35" s="170"/>
      <c r="T35" s="64"/>
      <c r="U35" s="242"/>
      <c r="V35" s="248"/>
      <c r="W35" s="248"/>
      <c r="X35" s="85"/>
      <c r="Y35" s="22" t="s">
        <v>27</v>
      </c>
    </row>
    <row r="36" spans="1:25">
      <c r="A36" s="223">
        <v>41548</v>
      </c>
      <c r="B36" s="54"/>
      <c r="C36" s="160"/>
      <c r="D36" s="3">
        <f t="shared" si="0"/>
        <v>0</v>
      </c>
      <c r="E36" s="3"/>
      <c r="F36" s="3"/>
      <c r="G36" s="3"/>
      <c r="H36" s="3"/>
      <c r="I36" s="3"/>
      <c r="J36" s="73"/>
      <c r="K36" s="3"/>
      <c r="L36" s="3"/>
      <c r="M36" s="3"/>
      <c r="N36" s="54"/>
      <c r="O36" s="158"/>
      <c r="P36" s="160"/>
      <c r="Q36" s="53"/>
      <c r="R36" s="164"/>
      <c r="S36" s="169"/>
      <c r="T36" s="1"/>
      <c r="U36" s="243"/>
      <c r="V36" s="249"/>
      <c r="W36" s="249"/>
      <c r="X36" s="77"/>
    </row>
    <row r="37" spans="1:25">
      <c r="A37" s="221">
        <v>41562</v>
      </c>
      <c r="B37" s="60"/>
      <c r="C37" s="155"/>
      <c r="D37" s="59">
        <f t="shared" si="0"/>
        <v>0</v>
      </c>
      <c r="E37" s="59"/>
      <c r="F37" s="59"/>
      <c r="G37" s="59"/>
      <c r="H37" s="59"/>
      <c r="I37" s="59"/>
      <c r="J37" s="59"/>
      <c r="K37" s="59"/>
      <c r="L37" s="59"/>
      <c r="M37" s="59"/>
      <c r="N37" s="60"/>
      <c r="O37" s="150"/>
      <c r="P37" s="155"/>
      <c r="Q37" s="80"/>
      <c r="R37" s="163"/>
      <c r="S37" s="168"/>
      <c r="T37" s="66"/>
      <c r="U37" s="240"/>
      <c r="V37" s="246"/>
      <c r="W37" s="246"/>
      <c r="X37" s="82"/>
    </row>
    <row r="38" spans="1:25">
      <c r="A38" s="223">
        <v>41579</v>
      </c>
      <c r="B38" s="54"/>
      <c r="C38" s="160"/>
      <c r="D38" s="3">
        <f t="shared" si="0"/>
        <v>0</v>
      </c>
      <c r="E38" s="3"/>
      <c r="F38" s="3"/>
      <c r="G38" s="3"/>
      <c r="H38" s="3"/>
      <c r="I38" s="3"/>
      <c r="J38" s="73"/>
      <c r="K38" s="3"/>
      <c r="L38" s="3"/>
      <c r="M38" s="3"/>
      <c r="N38" s="54"/>
      <c r="O38" s="158"/>
      <c r="P38" s="160"/>
      <c r="Q38" s="53"/>
      <c r="R38" s="164"/>
      <c r="S38" s="169"/>
      <c r="T38" s="1"/>
      <c r="U38" s="241"/>
      <c r="V38" s="247"/>
      <c r="W38" s="247"/>
      <c r="X38" s="36"/>
    </row>
    <row r="39" spans="1:25">
      <c r="A39" s="221">
        <v>41593</v>
      </c>
      <c r="B39" s="60"/>
      <c r="C39" s="155"/>
      <c r="D39" s="59">
        <f t="shared" si="0"/>
        <v>0</v>
      </c>
      <c r="E39" s="59"/>
      <c r="F39" s="59"/>
      <c r="G39" s="59"/>
      <c r="H39" s="59"/>
      <c r="I39" s="59"/>
      <c r="J39" s="59"/>
      <c r="K39" s="59"/>
      <c r="L39" s="59"/>
      <c r="M39" s="59"/>
      <c r="N39" s="60"/>
      <c r="O39" s="150"/>
      <c r="P39" s="155"/>
      <c r="Q39" s="80"/>
      <c r="R39" s="163"/>
      <c r="S39" s="168"/>
      <c r="T39" s="66"/>
      <c r="U39" s="240"/>
      <c r="V39" s="246"/>
      <c r="W39" s="246"/>
      <c r="X39" s="82"/>
    </row>
    <row r="40" spans="1:25">
      <c r="A40" s="223">
        <v>41609</v>
      </c>
      <c r="B40" s="54"/>
      <c r="C40" s="160"/>
      <c r="D40" s="3">
        <f t="shared" si="0"/>
        <v>0</v>
      </c>
      <c r="E40" s="3"/>
      <c r="F40" s="3"/>
      <c r="G40" s="3"/>
      <c r="H40" s="3"/>
      <c r="I40" s="3"/>
      <c r="J40" s="73"/>
      <c r="K40" s="3"/>
      <c r="L40" s="3"/>
      <c r="M40" s="3"/>
      <c r="N40" s="54"/>
      <c r="O40" s="158"/>
      <c r="P40" s="160"/>
      <c r="Q40" s="53"/>
      <c r="R40" s="164"/>
      <c r="S40" s="169"/>
      <c r="T40" s="1"/>
      <c r="U40" s="241"/>
      <c r="V40" s="247"/>
      <c r="W40" s="247"/>
      <c r="X40" s="36"/>
    </row>
    <row r="41" spans="1:25">
      <c r="A41" s="224">
        <v>41623</v>
      </c>
      <c r="B41" s="62"/>
      <c r="C41" s="161"/>
      <c r="D41" s="64">
        <f t="shared" si="0"/>
        <v>0</v>
      </c>
      <c r="E41" s="61"/>
      <c r="F41" s="61"/>
      <c r="G41" s="61"/>
      <c r="H41" s="61"/>
      <c r="I41" s="61"/>
      <c r="J41" s="61"/>
      <c r="K41" s="61"/>
      <c r="L41" s="61"/>
      <c r="M41" s="61"/>
      <c r="N41" s="62"/>
      <c r="O41" s="159"/>
      <c r="P41" s="161"/>
      <c r="Q41" s="83"/>
      <c r="R41" s="165"/>
      <c r="S41" s="170"/>
      <c r="T41" s="64"/>
      <c r="U41" s="242"/>
      <c r="V41" s="248"/>
      <c r="W41" s="248"/>
      <c r="X41" s="85"/>
      <c r="Y41" s="22" t="s">
        <v>26</v>
      </c>
    </row>
    <row r="42" spans="1:25">
      <c r="A42" s="223">
        <v>41640</v>
      </c>
      <c r="B42" s="54"/>
      <c r="C42" s="160"/>
      <c r="D42" s="3">
        <f t="shared" si="0"/>
        <v>0</v>
      </c>
      <c r="E42" s="3"/>
      <c r="F42" s="3"/>
      <c r="G42" s="3"/>
      <c r="H42" s="3"/>
      <c r="I42" s="3"/>
      <c r="J42" s="73"/>
      <c r="K42" s="3"/>
      <c r="L42" s="3"/>
      <c r="M42" s="3"/>
      <c r="N42" s="54"/>
      <c r="O42" s="158"/>
      <c r="P42" s="160"/>
      <c r="Q42" s="53"/>
      <c r="R42" s="164"/>
      <c r="S42" s="169"/>
      <c r="T42" s="1"/>
      <c r="U42" s="243"/>
      <c r="V42" s="249"/>
      <c r="W42" s="249"/>
      <c r="X42" s="77"/>
    </row>
    <row r="43" spans="1:25">
      <c r="A43" s="221">
        <v>41654</v>
      </c>
      <c r="B43" s="60"/>
      <c r="C43" s="155"/>
      <c r="D43" s="59">
        <f t="shared" si="0"/>
        <v>0</v>
      </c>
      <c r="E43" s="59"/>
      <c r="F43" s="59"/>
      <c r="G43" s="59"/>
      <c r="H43" s="59"/>
      <c r="I43" s="59"/>
      <c r="J43" s="59"/>
      <c r="K43" s="59"/>
      <c r="L43" s="59"/>
      <c r="M43" s="59"/>
      <c r="N43" s="60"/>
      <c r="O43" s="150"/>
      <c r="P43" s="155"/>
      <c r="Q43" s="80"/>
      <c r="R43" s="163"/>
      <c r="S43" s="168"/>
      <c r="T43" s="66"/>
      <c r="U43" s="240"/>
      <c r="V43" s="246"/>
      <c r="W43" s="246"/>
      <c r="X43" s="82"/>
    </row>
    <row r="44" spans="1:25">
      <c r="A44" s="223">
        <v>41671</v>
      </c>
      <c r="B44" s="54"/>
      <c r="C44" s="160"/>
      <c r="D44" s="3">
        <f t="shared" si="0"/>
        <v>0</v>
      </c>
      <c r="E44" s="3"/>
      <c r="F44" s="3"/>
      <c r="G44" s="3"/>
      <c r="H44" s="3"/>
      <c r="I44" s="3"/>
      <c r="J44" s="73"/>
      <c r="K44" s="3"/>
      <c r="L44" s="3"/>
      <c r="M44" s="3"/>
      <c r="N44" s="54"/>
      <c r="O44" s="158"/>
      <c r="P44" s="160"/>
      <c r="Q44" s="53"/>
      <c r="R44" s="164"/>
      <c r="S44" s="169"/>
      <c r="T44" s="1"/>
      <c r="U44" s="241"/>
      <c r="V44" s="247"/>
      <c r="W44" s="247"/>
      <c r="X44" s="36"/>
    </row>
    <row r="45" spans="1:25">
      <c r="A45" s="221">
        <v>41685</v>
      </c>
      <c r="B45" s="60"/>
      <c r="C45" s="155"/>
      <c r="D45" s="59">
        <f t="shared" si="0"/>
        <v>0</v>
      </c>
      <c r="E45" s="59"/>
      <c r="F45" s="59"/>
      <c r="G45" s="59"/>
      <c r="H45" s="59"/>
      <c r="I45" s="59"/>
      <c r="J45" s="59"/>
      <c r="K45" s="59"/>
      <c r="L45" s="59"/>
      <c r="M45" s="59"/>
      <c r="N45" s="60"/>
      <c r="O45" s="150"/>
      <c r="P45" s="155"/>
      <c r="Q45" s="80"/>
      <c r="R45" s="163"/>
      <c r="S45" s="168"/>
      <c r="T45" s="66"/>
      <c r="U45" s="240"/>
      <c r="V45" s="246"/>
      <c r="W45" s="246"/>
      <c r="X45" s="82"/>
    </row>
    <row r="46" spans="1:25">
      <c r="A46" s="223">
        <v>41699</v>
      </c>
      <c r="B46" s="54"/>
      <c r="C46" s="160"/>
      <c r="D46" s="3">
        <f t="shared" si="0"/>
        <v>0</v>
      </c>
      <c r="E46" s="3"/>
      <c r="F46" s="3"/>
      <c r="G46" s="3"/>
      <c r="H46" s="3"/>
      <c r="I46" s="3"/>
      <c r="J46" s="73"/>
      <c r="K46" s="3"/>
      <c r="L46" s="3"/>
      <c r="M46" s="3"/>
      <c r="N46" s="54"/>
      <c r="O46" s="158"/>
      <c r="P46" s="160"/>
      <c r="Q46" s="53"/>
      <c r="R46" s="164"/>
      <c r="S46" s="169"/>
      <c r="T46" s="1"/>
      <c r="U46" s="241"/>
      <c r="V46" s="247"/>
      <c r="W46" s="247"/>
      <c r="X46" s="36"/>
    </row>
    <row r="47" spans="1:25">
      <c r="A47" s="224">
        <v>41713</v>
      </c>
      <c r="B47" s="62"/>
      <c r="C47" s="161"/>
      <c r="D47" s="64">
        <f t="shared" si="0"/>
        <v>0</v>
      </c>
      <c r="E47" s="61"/>
      <c r="F47" s="61"/>
      <c r="G47" s="61"/>
      <c r="H47" s="61"/>
      <c r="I47" s="61"/>
      <c r="J47" s="61"/>
      <c r="K47" s="61"/>
      <c r="L47" s="61"/>
      <c r="M47" s="61"/>
      <c r="N47" s="62"/>
      <c r="O47" s="159"/>
      <c r="P47" s="161"/>
      <c r="Q47" s="83"/>
      <c r="R47" s="165"/>
      <c r="S47" s="170"/>
      <c r="T47" s="64"/>
      <c r="U47" s="242"/>
      <c r="V47" s="248"/>
      <c r="W47" s="248"/>
      <c r="X47" s="85"/>
      <c r="Y47" s="22" t="s">
        <v>28</v>
      </c>
    </row>
    <row r="48" spans="1:25">
      <c r="A48" s="223">
        <v>41730</v>
      </c>
      <c r="B48" s="54"/>
      <c r="C48" s="160"/>
      <c r="D48" s="3">
        <f t="shared" si="0"/>
        <v>0</v>
      </c>
      <c r="E48" s="3"/>
      <c r="F48" s="3"/>
      <c r="G48" s="3"/>
      <c r="H48" s="3"/>
      <c r="I48" s="3"/>
      <c r="J48" s="73"/>
      <c r="K48" s="3"/>
      <c r="L48" s="3"/>
      <c r="M48" s="3"/>
      <c r="N48" s="54"/>
      <c r="O48" s="158"/>
      <c r="P48" s="160"/>
      <c r="Q48" s="53"/>
      <c r="R48" s="164"/>
      <c r="S48" s="169"/>
      <c r="T48" s="1"/>
      <c r="U48" s="241"/>
      <c r="V48" s="247"/>
      <c r="W48" s="247"/>
      <c r="X48" s="36"/>
    </row>
    <row r="49" spans="1:25">
      <c r="A49" s="221">
        <v>41744</v>
      </c>
      <c r="B49" s="60"/>
      <c r="C49" s="155"/>
      <c r="D49" s="59">
        <f t="shared" si="0"/>
        <v>0</v>
      </c>
      <c r="E49" s="59"/>
      <c r="F49" s="59"/>
      <c r="G49" s="59"/>
      <c r="H49" s="59"/>
      <c r="I49" s="59"/>
      <c r="J49" s="59"/>
      <c r="K49" s="59"/>
      <c r="L49" s="59"/>
      <c r="M49" s="59"/>
      <c r="N49" s="60"/>
      <c r="O49" s="150"/>
      <c r="P49" s="155"/>
      <c r="Q49" s="80"/>
      <c r="R49" s="163"/>
      <c r="S49" s="168"/>
      <c r="T49" s="66"/>
      <c r="U49" s="240"/>
      <c r="V49" s="246"/>
      <c r="W49" s="246"/>
      <c r="X49" s="82"/>
    </row>
    <row r="50" spans="1:25">
      <c r="A50" s="223">
        <v>41760</v>
      </c>
      <c r="B50" s="54"/>
      <c r="C50" s="160"/>
      <c r="D50" s="3">
        <f t="shared" si="0"/>
        <v>0</v>
      </c>
      <c r="E50" s="3"/>
      <c r="F50" s="3"/>
      <c r="G50" s="3"/>
      <c r="H50" s="3"/>
      <c r="I50" s="3"/>
      <c r="J50" s="73"/>
      <c r="K50" s="3"/>
      <c r="L50" s="3"/>
      <c r="M50" s="3"/>
      <c r="N50" s="54"/>
      <c r="O50" s="158"/>
      <c r="P50" s="160"/>
      <c r="Q50" s="53"/>
      <c r="R50" s="164"/>
      <c r="S50" s="169"/>
      <c r="T50" s="1"/>
      <c r="U50" s="241"/>
      <c r="V50" s="247"/>
      <c r="W50" s="247"/>
      <c r="X50" s="36"/>
    </row>
    <row r="51" spans="1:25">
      <c r="A51" s="221">
        <v>41774</v>
      </c>
      <c r="B51" s="60"/>
      <c r="C51" s="155"/>
      <c r="D51" s="59">
        <f t="shared" si="0"/>
        <v>0</v>
      </c>
      <c r="E51" s="59"/>
      <c r="F51" s="59"/>
      <c r="G51" s="59"/>
      <c r="H51" s="59"/>
      <c r="I51" s="59"/>
      <c r="J51" s="59"/>
      <c r="K51" s="59"/>
      <c r="L51" s="59"/>
      <c r="M51" s="59"/>
      <c r="N51" s="60"/>
      <c r="O51" s="150"/>
      <c r="P51" s="155"/>
      <c r="Q51" s="80"/>
      <c r="R51" s="163"/>
      <c r="S51" s="168"/>
      <c r="T51" s="66"/>
      <c r="U51" s="240"/>
      <c r="V51" s="246"/>
      <c r="W51" s="246"/>
      <c r="X51" s="82"/>
    </row>
    <row r="52" spans="1:25">
      <c r="A52" s="223">
        <v>41791</v>
      </c>
      <c r="B52" s="54"/>
      <c r="C52" s="160"/>
      <c r="D52" s="3">
        <f t="shared" si="0"/>
        <v>0</v>
      </c>
      <c r="E52" s="3"/>
      <c r="F52" s="3"/>
      <c r="G52" s="3"/>
      <c r="H52" s="3"/>
      <c r="I52" s="3"/>
      <c r="J52" s="73"/>
      <c r="K52" s="3"/>
      <c r="L52" s="3"/>
      <c r="M52" s="3"/>
      <c r="N52" s="54"/>
      <c r="O52" s="158"/>
      <c r="P52" s="160"/>
      <c r="Q52" s="53"/>
      <c r="R52" s="164"/>
      <c r="S52" s="169"/>
      <c r="T52" s="1"/>
      <c r="U52" s="241"/>
      <c r="V52" s="247"/>
      <c r="W52" s="247"/>
      <c r="X52" s="36"/>
    </row>
    <row r="53" spans="1:25" ht="15.75" thickBot="1">
      <c r="A53" s="222">
        <v>41805</v>
      </c>
      <c r="B53" s="72"/>
      <c r="C53" s="156"/>
      <c r="D53" s="70">
        <f t="shared" si="0"/>
        <v>0</v>
      </c>
      <c r="E53" s="70"/>
      <c r="F53" s="70"/>
      <c r="G53" s="70"/>
      <c r="H53" s="70"/>
      <c r="I53" s="70"/>
      <c r="J53" s="70"/>
      <c r="K53" s="70"/>
      <c r="L53" s="70"/>
      <c r="M53" s="70"/>
      <c r="N53" s="72"/>
      <c r="O53" s="151"/>
      <c r="P53" s="156"/>
      <c r="Q53" s="86"/>
      <c r="R53" s="166"/>
      <c r="S53" s="171"/>
      <c r="T53" s="69"/>
      <c r="U53" s="244"/>
      <c r="V53" s="250"/>
      <c r="W53" s="250"/>
      <c r="X53" s="87"/>
      <c r="Y53" s="293" t="s">
        <v>94</v>
      </c>
    </row>
    <row r="54" spans="1:25" ht="11.25" customHeight="1"/>
    <row r="55" spans="1:25" ht="10.5" customHeight="1"/>
    <row r="56" spans="1:25" ht="23.25">
      <c r="B56" s="341" t="s">
        <v>41</v>
      </c>
      <c r="C56" s="341"/>
      <c r="D56" s="341"/>
      <c r="E56" s="341"/>
      <c r="F56" s="341"/>
      <c r="G56" s="341"/>
      <c r="H56" s="341"/>
      <c r="I56" s="341"/>
      <c r="J56" s="341"/>
      <c r="K56" s="341"/>
      <c r="L56" s="341"/>
      <c r="M56" s="341"/>
      <c r="N56" s="341"/>
      <c r="O56" s="341"/>
      <c r="P56" s="341"/>
      <c r="Q56" s="341"/>
      <c r="R56" s="341"/>
      <c r="S56" s="341"/>
      <c r="T56" s="341"/>
    </row>
    <row r="57" spans="1:25" ht="15.75" thickBot="1">
      <c r="B57" s="348" t="s">
        <v>40</v>
      </c>
      <c r="C57" s="348"/>
      <c r="D57" s="348"/>
      <c r="E57" s="348"/>
      <c r="F57" s="348"/>
      <c r="G57" s="348"/>
      <c r="H57" s="348"/>
      <c r="I57" s="348"/>
      <c r="J57" s="348"/>
      <c r="K57" s="348"/>
      <c r="L57" s="348"/>
      <c r="M57" s="348"/>
      <c r="N57" s="348"/>
      <c r="O57" s="348"/>
      <c r="P57" s="348"/>
      <c r="Q57" s="348"/>
      <c r="R57" s="348"/>
      <c r="S57" s="348"/>
      <c r="T57" s="348"/>
    </row>
    <row r="58" spans="1:25">
      <c r="A58" s="56" t="s">
        <v>33</v>
      </c>
      <c r="B58" s="25"/>
      <c r="C58" s="135"/>
      <c r="D58" s="28">
        <f t="shared" ref="D58:D61" si="1">SUM(F58,G58,H58)</f>
        <v>0</v>
      </c>
      <c r="E58" s="28"/>
      <c r="F58" s="28"/>
      <c r="G58" s="28"/>
      <c r="H58" s="28"/>
      <c r="I58" s="28"/>
      <c r="J58" s="91"/>
      <c r="K58" s="28"/>
      <c r="L58" s="28"/>
      <c r="M58" s="28"/>
      <c r="N58" s="63"/>
      <c r="O58" s="147"/>
      <c r="P58" s="152"/>
      <c r="Q58" s="78"/>
      <c r="R58" s="162"/>
      <c r="S58" s="167"/>
      <c r="T58" s="37"/>
      <c r="U58" s="33"/>
      <c r="V58" s="33"/>
      <c r="W58" s="35"/>
      <c r="X58" s="33"/>
    </row>
    <row r="59" spans="1:25">
      <c r="A59" s="57" t="s">
        <v>33</v>
      </c>
      <c r="B59" s="94"/>
      <c r="C59" s="140"/>
      <c r="D59" s="95">
        <f t="shared" si="1"/>
        <v>0</v>
      </c>
      <c r="E59" s="95"/>
      <c r="F59" s="95"/>
      <c r="G59" s="95"/>
      <c r="H59" s="95"/>
      <c r="I59" s="95"/>
      <c r="J59" s="92"/>
      <c r="K59" s="95"/>
      <c r="L59" s="95"/>
      <c r="M59" s="95"/>
      <c r="N59" s="96"/>
      <c r="O59" s="148"/>
      <c r="P59" s="153"/>
      <c r="Q59" s="97"/>
      <c r="R59" s="174"/>
      <c r="S59" s="176"/>
      <c r="T59" s="98"/>
      <c r="U59" s="99"/>
      <c r="V59" s="99"/>
      <c r="W59" s="100"/>
      <c r="X59" s="99"/>
    </row>
    <row r="60" spans="1:25">
      <c r="A60" s="57" t="s">
        <v>37</v>
      </c>
      <c r="B60" s="1"/>
      <c r="C60" s="137"/>
      <c r="D60" s="3">
        <f t="shared" si="1"/>
        <v>0</v>
      </c>
      <c r="E60" s="3"/>
      <c r="F60" s="3"/>
      <c r="G60" s="3"/>
      <c r="H60" s="3"/>
      <c r="I60" s="3"/>
      <c r="J60" s="92"/>
      <c r="K60" s="3"/>
      <c r="L60" s="3"/>
      <c r="M60" s="3"/>
      <c r="N60" s="54"/>
      <c r="O60" s="158"/>
      <c r="P60" s="160"/>
      <c r="Q60" s="53"/>
      <c r="R60" s="164"/>
      <c r="S60" s="169"/>
      <c r="T60" s="38"/>
      <c r="U60" s="34"/>
      <c r="V60" s="34"/>
      <c r="W60" s="36"/>
      <c r="X60" s="34"/>
    </row>
    <row r="61" spans="1:25" ht="15.75" thickBot="1">
      <c r="A61" s="58" t="s">
        <v>37</v>
      </c>
      <c r="B61" s="101"/>
      <c r="C61" s="141"/>
      <c r="D61" s="102">
        <f t="shared" si="1"/>
        <v>0</v>
      </c>
      <c r="E61" s="102"/>
      <c r="F61" s="102"/>
      <c r="G61" s="102"/>
      <c r="H61" s="102"/>
      <c r="I61" s="102"/>
      <c r="J61" s="93"/>
      <c r="K61" s="102"/>
      <c r="L61" s="102"/>
      <c r="M61" s="102"/>
      <c r="N61" s="103"/>
      <c r="O61" s="172"/>
      <c r="P61" s="173"/>
      <c r="Q61" s="104"/>
      <c r="R61" s="175"/>
      <c r="S61" s="177"/>
      <c r="T61" s="105"/>
      <c r="U61" s="106"/>
      <c r="V61" s="106"/>
      <c r="W61" s="107"/>
      <c r="X61" s="106"/>
    </row>
  </sheetData>
  <mergeCells count="11">
    <mergeCell ref="B2:T2"/>
    <mergeCell ref="B1:T1"/>
    <mergeCell ref="B56:T56"/>
    <mergeCell ref="B57:T57"/>
    <mergeCell ref="B8:C8"/>
    <mergeCell ref="N8:P8"/>
    <mergeCell ref="Q8:S8"/>
    <mergeCell ref="B5:U5"/>
    <mergeCell ref="B7:T7"/>
    <mergeCell ref="B3:P3"/>
    <mergeCell ref="B4:P4"/>
  </mergeCells>
  <pageMargins left="0.25" right="0.25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60"/>
  <sheetViews>
    <sheetView workbookViewId="0">
      <selection activeCell="B9" sqref="B9"/>
    </sheetView>
  </sheetViews>
  <sheetFormatPr defaultRowHeight="15"/>
  <cols>
    <col min="1" max="1" width="10.85546875" customWidth="1"/>
    <col min="2" max="2" width="5.7109375" customWidth="1"/>
    <col min="3" max="3" width="5.42578125" customWidth="1"/>
    <col min="4" max="13" width="6" customWidth="1"/>
    <col min="14" max="14" width="5.140625" customWidth="1"/>
    <col min="15" max="16" width="8.7109375" customWidth="1"/>
    <col min="17" max="17" width="8.42578125" customWidth="1"/>
    <col min="18" max="18" width="8.7109375" customWidth="1"/>
  </cols>
  <sheetData>
    <row r="1" spans="1:25" ht="9.75" customHeight="1">
      <c r="B1" s="347" t="s">
        <v>19</v>
      </c>
      <c r="C1" s="347"/>
      <c r="D1" s="347"/>
      <c r="E1" s="347"/>
      <c r="F1" s="347"/>
      <c r="G1" s="347"/>
      <c r="H1" s="347"/>
      <c r="I1" s="347"/>
      <c r="J1" s="347"/>
      <c r="K1" s="347"/>
      <c r="L1" s="347"/>
      <c r="M1" s="347"/>
      <c r="N1" s="347"/>
      <c r="O1" s="347"/>
      <c r="P1" s="231"/>
      <c r="R1" s="231"/>
    </row>
    <row r="2" spans="1:25" ht="17.25" customHeight="1">
      <c r="A2" s="198"/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231"/>
      <c r="R2" s="231"/>
    </row>
    <row r="3" spans="1:25" ht="18.75">
      <c r="B3" s="345" t="s">
        <v>91</v>
      </c>
      <c r="C3" s="345"/>
      <c r="D3" s="345"/>
      <c r="E3" s="345"/>
      <c r="F3" s="345"/>
      <c r="G3" s="345"/>
      <c r="H3" s="345"/>
      <c r="I3" s="345"/>
      <c r="J3" s="345"/>
      <c r="K3" s="345"/>
      <c r="L3" s="345"/>
      <c r="M3" s="345"/>
      <c r="N3" s="345"/>
      <c r="O3" s="345"/>
      <c r="P3" s="345"/>
      <c r="Q3" s="345"/>
      <c r="R3" s="230"/>
    </row>
    <row r="4" spans="1:25" ht="18.75">
      <c r="B4" s="346" t="s">
        <v>92</v>
      </c>
      <c r="C4" s="346"/>
      <c r="D4" s="346"/>
      <c r="E4" s="346"/>
      <c r="F4" s="346"/>
      <c r="G4" s="346"/>
      <c r="H4" s="346"/>
      <c r="I4" s="346"/>
      <c r="J4" s="346"/>
      <c r="K4" s="346"/>
      <c r="L4" s="346"/>
      <c r="M4" s="346"/>
      <c r="N4" s="346"/>
      <c r="O4" s="346"/>
      <c r="P4" s="346"/>
      <c r="Q4" s="346"/>
      <c r="R4" s="230"/>
    </row>
    <row r="5" spans="1:25" ht="8.25" customHeight="1">
      <c r="A5" s="198"/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231"/>
      <c r="R5" s="231"/>
    </row>
    <row r="6" spans="1:25" ht="27" customHeight="1" thickBot="1">
      <c r="B6" s="354" t="s">
        <v>70</v>
      </c>
      <c r="C6" s="354"/>
      <c r="D6" s="354"/>
      <c r="E6" s="354"/>
      <c r="F6" s="354"/>
      <c r="G6" s="354"/>
      <c r="H6" s="354"/>
      <c r="I6" s="354"/>
      <c r="J6" s="354"/>
      <c r="K6" s="354"/>
      <c r="L6" s="354"/>
      <c r="M6" s="354"/>
      <c r="N6" s="354"/>
      <c r="O6" s="354"/>
      <c r="P6" s="232"/>
      <c r="R6" s="232"/>
    </row>
    <row r="7" spans="1:25" ht="45">
      <c r="A7" s="10" t="s">
        <v>0</v>
      </c>
      <c r="B7" s="349" t="s">
        <v>16</v>
      </c>
      <c r="C7" s="350"/>
      <c r="D7" s="11" t="s">
        <v>6</v>
      </c>
      <c r="E7" s="12" t="s">
        <v>4</v>
      </c>
      <c r="F7" s="12" t="s">
        <v>5</v>
      </c>
      <c r="G7" s="12" t="s">
        <v>1</v>
      </c>
      <c r="H7" s="12" t="s">
        <v>2</v>
      </c>
      <c r="I7" s="12" t="s">
        <v>3</v>
      </c>
      <c r="J7" s="12" t="s">
        <v>7</v>
      </c>
      <c r="K7" s="12" t="s">
        <v>8</v>
      </c>
      <c r="L7" s="12" t="s">
        <v>56</v>
      </c>
      <c r="M7" s="183" t="s">
        <v>50</v>
      </c>
      <c r="N7" s="42" t="s">
        <v>10</v>
      </c>
      <c r="O7" s="48" t="s">
        <v>44</v>
      </c>
      <c r="P7" s="48" t="s">
        <v>86</v>
      </c>
      <c r="Q7" s="48" t="s">
        <v>43</v>
      </c>
      <c r="R7" s="48" t="s">
        <v>88</v>
      </c>
      <c r="S7" s="20"/>
    </row>
    <row r="8" spans="1:25" ht="35.25" thickBot="1">
      <c r="A8" s="212" t="s">
        <v>77</v>
      </c>
      <c r="B8" s="14" t="s">
        <v>17</v>
      </c>
      <c r="C8" s="134" t="s">
        <v>11</v>
      </c>
      <c r="D8" s="17"/>
      <c r="E8" s="16"/>
      <c r="F8" s="16"/>
      <c r="G8" s="16"/>
      <c r="H8" s="16"/>
      <c r="I8" s="16"/>
      <c r="J8" s="16"/>
      <c r="K8" s="16"/>
      <c r="L8" s="16"/>
      <c r="M8" s="285" t="s">
        <v>101</v>
      </c>
      <c r="N8" s="43"/>
      <c r="O8" s="49" t="s">
        <v>21</v>
      </c>
      <c r="P8" s="49" t="s">
        <v>21</v>
      </c>
      <c r="Q8" s="49" t="s">
        <v>47</v>
      </c>
      <c r="R8" s="49" t="s">
        <v>87</v>
      </c>
      <c r="S8" s="322" t="s">
        <v>96</v>
      </c>
    </row>
    <row r="9" spans="1:25">
      <c r="A9" s="218">
        <v>41100</v>
      </c>
      <c r="B9" s="262">
        <f>'Eff Conc.'!B10</f>
        <v>3.18</v>
      </c>
      <c r="C9" s="152">
        <f>'Eff Conc.'!C10</f>
        <v>4.43</v>
      </c>
      <c r="D9" s="28">
        <f>'Eff Conc.'!D10*B9*3.78</f>
        <v>298.82714399999998</v>
      </c>
      <c r="E9" s="28">
        <f>'Eff Conc.'!E10*B9*3.78</f>
        <v>10.577952</v>
      </c>
      <c r="F9" s="28">
        <f>'Eff Conc.'!F10*B9*3.78</f>
        <v>7.9334640000000007</v>
      </c>
      <c r="G9" s="28">
        <f>'Eff Conc.'!G10*B9*3.78</f>
        <v>288.4896</v>
      </c>
      <c r="H9" s="28">
        <f>'Eff Conc.'!H10*B9*3.78</f>
        <v>2.4040800000000004</v>
      </c>
      <c r="I9" s="28">
        <f>'Eff Conc.'!I10*B9*3.78</f>
        <v>3.0051000000000001</v>
      </c>
      <c r="J9" s="79">
        <f>'Eff Conc.'!J10*B9*3.78</f>
        <v>0</v>
      </c>
      <c r="K9" s="28">
        <f>'Eff Conc.'!K10*B9*3.78</f>
        <v>44.475480000000005</v>
      </c>
      <c r="L9" s="28">
        <f>'Eff Conc.'!L10*B9*3.78</f>
        <v>39.667319999999997</v>
      </c>
      <c r="M9" s="28">
        <f>'Eff Conc.'!M10*B9*3.78</f>
        <v>45.677519999999994</v>
      </c>
      <c r="N9" s="37">
        <f>'Eff Conc.'!T10*B9*3.78</f>
        <v>20.434679999999997</v>
      </c>
      <c r="O9" s="44">
        <f>SUM('Inf Loads'!$F$6,'Inf Loads'!$H$6,'Inf Loads'!$I$6)-SUM(E9,G9,H9)</f>
        <v>249.87916799999994</v>
      </c>
      <c r="P9" s="256">
        <f>((SUM('Inf Loads'!$F$6,'Inf Loads'!$H$6,'Inf Loads'!$I$6))-(SUM(E9,G9,H9)))/(SUM('Inf Loads'!$F$6,'Inf Loads'!$H$6,'Inf Loads'!$I$6))</f>
        <v>0.45321266968325785</v>
      </c>
      <c r="Q9" s="50">
        <f>'Inf Loads'!$L$6-K9</f>
        <v>45.45071999999999</v>
      </c>
      <c r="R9" s="258">
        <f>('Inf Loads'!$L$6-K9)/('Inf Loads'!$L$6)</f>
        <v>0.50542244640605283</v>
      </c>
      <c r="Y9" s="269" t="s">
        <v>80</v>
      </c>
    </row>
    <row r="10" spans="1:25">
      <c r="A10" s="224"/>
      <c r="B10" s="267"/>
      <c r="C10" s="1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8"/>
      <c r="O10" s="115"/>
      <c r="P10" s="257"/>
      <c r="Q10" s="115"/>
      <c r="R10" s="257"/>
      <c r="S10" s="22" t="s">
        <v>27</v>
      </c>
    </row>
    <row r="11" spans="1:25">
      <c r="A11" s="223">
        <v>41183</v>
      </c>
      <c r="B11" s="266">
        <f>'Eff Conc.'!B12</f>
        <v>0</v>
      </c>
      <c r="C11" s="160">
        <f>'Eff Conc.'!C12</f>
        <v>0</v>
      </c>
      <c r="D11" s="3">
        <f>'Eff Conc.'!D12*B11*3.78</f>
        <v>0</v>
      </c>
      <c r="E11" s="3">
        <f>'Eff Conc.'!E12*B11*3.78</f>
        <v>0</v>
      </c>
      <c r="F11" s="3">
        <f>'Eff Conc.'!F12*B11*3.78</f>
        <v>0</v>
      </c>
      <c r="G11" s="3">
        <f>'Eff Conc.'!G12*B11*3.78</f>
        <v>0</v>
      </c>
      <c r="H11" s="3">
        <f>'Eff Conc.'!H12*B11*3.78</f>
        <v>0</v>
      </c>
      <c r="I11" s="3">
        <f>'Eff Conc.'!I12*B11*3.78</f>
        <v>0</v>
      </c>
      <c r="J11" s="73">
        <f>'Eff Conc.'!J12*B11*3.78</f>
        <v>0</v>
      </c>
      <c r="K11" s="3">
        <f>'Eff Conc.'!K12*B11*3.78</f>
        <v>0</v>
      </c>
      <c r="L11" s="3">
        <f>'Eff Conc.'!L12*B11*3.78</f>
        <v>0</v>
      </c>
      <c r="M11" s="3">
        <f>'Eff Conc.'!M12*C11*3.78</f>
        <v>0</v>
      </c>
      <c r="N11" s="38">
        <f>'Eff Conc.'!T12*B11*3.78</f>
        <v>0</v>
      </c>
      <c r="O11" s="45"/>
      <c r="P11" s="45"/>
      <c r="Q11" s="51"/>
      <c r="R11" s="51"/>
    </row>
    <row r="12" spans="1:25">
      <c r="A12" s="221">
        <v>41197</v>
      </c>
      <c r="B12" s="265">
        <f>'Eff Conc.'!B13</f>
        <v>0</v>
      </c>
      <c r="C12" s="155">
        <f>'Eff Conc.'!C13</f>
        <v>0</v>
      </c>
      <c r="D12" s="59">
        <f>'Eff Conc.'!D13*B12*3.78</f>
        <v>0</v>
      </c>
      <c r="E12" s="59">
        <f>'Eff Conc.'!E13*B12*3.78</f>
        <v>0</v>
      </c>
      <c r="F12" s="59">
        <f>'Eff Conc.'!F13*B12*3.78</f>
        <v>0</v>
      </c>
      <c r="G12" s="59">
        <f>'Eff Conc.'!G13*B12*3.78</f>
        <v>0</v>
      </c>
      <c r="H12" s="59">
        <f>'Eff Conc.'!H13*B12*3.78</f>
        <v>0</v>
      </c>
      <c r="I12" s="59">
        <f>'Eff Conc.'!I13*B12*3.78</f>
        <v>0</v>
      </c>
      <c r="J12" s="59">
        <f>'Eff Conc.'!J13*B12*3.78</f>
        <v>0</v>
      </c>
      <c r="K12" s="59">
        <f>'Eff Conc.'!K13*B12*3.78</f>
        <v>0</v>
      </c>
      <c r="L12" s="59">
        <f>'Eff Conc.'!L13*B12*3.78</f>
        <v>0</v>
      </c>
      <c r="M12" s="59">
        <f>'Eff Conc.'!M13*C12*3.78</f>
        <v>0</v>
      </c>
      <c r="N12" s="67">
        <f>'Eff Conc.'!T13*B12*3.78</f>
        <v>0</v>
      </c>
      <c r="O12" s="81"/>
      <c r="P12" s="81"/>
      <c r="Q12" s="114"/>
      <c r="R12" s="114"/>
    </row>
    <row r="13" spans="1:25">
      <c r="A13" s="223">
        <v>41214</v>
      </c>
      <c r="B13" s="266">
        <f>'Eff Conc.'!B14</f>
        <v>0</v>
      </c>
      <c r="C13" s="160">
        <f>'Eff Conc.'!C14</f>
        <v>0</v>
      </c>
      <c r="D13" s="3">
        <f>'Eff Conc.'!D14*B13*3.78</f>
        <v>0</v>
      </c>
      <c r="E13" s="3">
        <f>'Eff Conc.'!E14*B13*3.78</f>
        <v>0</v>
      </c>
      <c r="F13" s="3">
        <f>'Eff Conc.'!F14*B13*3.78</f>
        <v>0</v>
      </c>
      <c r="G13" s="3">
        <f>'Eff Conc.'!G14*B13*3.78</f>
        <v>0</v>
      </c>
      <c r="H13" s="3">
        <f>'Eff Conc.'!H14*B13*3.78</f>
        <v>0</v>
      </c>
      <c r="I13" s="3">
        <f>'Eff Conc.'!I14*B13*3.78</f>
        <v>0</v>
      </c>
      <c r="J13" s="73">
        <f>'Eff Conc.'!J14*B13*3.78</f>
        <v>0</v>
      </c>
      <c r="K13" s="3">
        <f>'Eff Conc.'!K14*B13*3.78</f>
        <v>0</v>
      </c>
      <c r="L13" s="3">
        <f>'Eff Conc.'!L14*B13*3.78</f>
        <v>0</v>
      </c>
      <c r="M13" s="3">
        <f>'Eff Conc.'!M14*C13*3.78</f>
        <v>0</v>
      </c>
      <c r="N13" s="38">
        <f>'Eff Conc.'!T14*B13*3.78</f>
        <v>0</v>
      </c>
      <c r="O13" s="45"/>
      <c r="P13" s="45"/>
      <c r="Q13" s="51"/>
      <c r="R13" s="51"/>
    </row>
    <row r="14" spans="1:25">
      <c r="A14" s="221">
        <v>41228</v>
      </c>
      <c r="B14" s="265">
        <f>'Eff Conc.'!B15</f>
        <v>0</v>
      </c>
      <c r="C14" s="155">
        <f>'Eff Conc.'!C15</f>
        <v>0</v>
      </c>
      <c r="D14" s="59">
        <f>'Eff Conc.'!D15*B14*3.78</f>
        <v>0</v>
      </c>
      <c r="E14" s="59">
        <f>'Eff Conc.'!E15*B14*3.78</f>
        <v>0</v>
      </c>
      <c r="F14" s="59">
        <f>'Eff Conc.'!F15*B14*3.78</f>
        <v>0</v>
      </c>
      <c r="G14" s="59">
        <f>'Eff Conc.'!G15*B14*3.78</f>
        <v>0</v>
      </c>
      <c r="H14" s="59">
        <f>'Eff Conc.'!H15*B14*3.78</f>
        <v>0</v>
      </c>
      <c r="I14" s="59">
        <f>'Eff Conc.'!I15*B14*3.78</f>
        <v>0</v>
      </c>
      <c r="J14" s="59">
        <f>'Eff Conc.'!J15*B14*3.78</f>
        <v>0</v>
      </c>
      <c r="K14" s="59">
        <f>'Eff Conc.'!K15*B14*3.78</f>
        <v>0</v>
      </c>
      <c r="L14" s="59">
        <f>'Eff Conc.'!L15*B14*3.78</f>
        <v>0</v>
      </c>
      <c r="M14" s="59">
        <f>'Eff Conc.'!M15*C14*3.78</f>
        <v>0</v>
      </c>
      <c r="N14" s="67">
        <f>'Eff Conc.'!T15*B14*3.78</f>
        <v>0</v>
      </c>
      <c r="O14" s="81"/>
      <c r="P14" s="81"/>
      <c r="Q14" s="114"/>
      <c r="R14" s="114"/>
    </row>
    <row r="15" spans="1:25">
      <c r="A15" s="223">
        <v>41244</v>
      </c>
      <c r="B15" s="335">
        <f>'Eff Conc.'!B16</f>
        <v>0</v>
      </c>
      <c r="C15" s="153">
        <f>'Eff Conc.'!C16</f>
        <v>0</v>
      </c>
      <c r="D15" s="272">
        <f>'Eff Conc.'!D16*B15*3.78</f>
        <v>0</v>
      </c>
      <c r="E15" s="272">
        <f>'Eff Conc.'!E16*B15*3.78</f>
        <v>0</v>
      </c>
      <c r="F15" s="272">
        <f>'Eff Conc.'!F16*B15*3.78</f>
        <v>0</v>
      </c>
      <c r="G15" s="272">
        <f>'Eff Conc.'!G16*B15*3.78</f>
        <v>0</v>
      </c>
      <c r="H15" s="272">
        <f>'Eff Conc.'!H16*B15*3.78</f>
        <v>0</v>
      </c>
      <c r="I15" s="272">
        <f>'Eff Conc.'!I16*B15*3.78</f>
        <v>0</v>
      </c>
      <c r="J15" s="73">
        <f>'Eff Conc.'!J16*B15*3.78</f>
        <v>0</v>
      </c>
      <c r="K15" s="272">
        <f>'Eff Conc.'!K16*B15*3.78</f>
        <v>0</v>
      </c>
      <c r="L15" s="272">
        <f>'Eff Conc.'!L16*B15*3.78</f>
        <v>0</v>
      </c>
      <c r="M15" s="272">
        <f>'Eff Conc.'!M16*C15*3.78</f>
        <v>0</v>
      </c>
      <c r="N15" s="98">
        <f>'Eff Conc.'!T16*B15*3.78</f>
        <v>0</v>
      </c>
      <c r="O15" s="336"/>
      <c r="P15" s="336"/>
      <c r="Q15" s="337"/>
      <c r="R15" s="337"/>
    </row>
    <row r="16" spans="1:25">
      <c r="A16" s="224">
        <v>41249</v>
      </c>
      <c r="B16" s="267">
        <f>'Eff Conc.'!B17</f>
        <v>7.75</v>
      </c>
      <c r="C16" s="161">
        <f>'Eff Conc.'!C17</f>
        <v>11.81</v>
      </c>
      <c r="D16" s="61">
        <f>'Eff Conc.'!D17*B16*3.78</f>
        <v>108.9774</v>
      </c>
      <c r="E16" s="61">
        <f>'Eff Conc.'!E17*B16*3.78</f>
        <v>19.334700000000002</v>
      </c>
      <c r="F16" s="61">
        <f>'Eff Conc.'!F17*B16*3.78</f>
        <v>15.2334</v>
      </c>
      <c r="G16" s="61">
        <f>'Eff Conc.'!G17*B16*3.78</f>
        <v>87.884999999999991</v>
      </c>
      <c r="H16" s="61">
        <f>'Eff Conc.'!H17*B16*3.78</f>
        <v>5.859</v>
      </c>
      <c r="I16" s="61">
        <f>'Eff Conc.'!I17*B16*3.78</f>
        <v>6.1519499999999994</v>
      </c>
      <c r="J16" s="61">
        <f>'Eff Conc.'!J17*B16*3.78</f>
        <v>0</v>
      </c>
      <c r="K16" s="61">
        <f>'Eff Conc.'!K17*B16*3.78</f>
        <v>38.083500000000001</v>
      </c>
      <c r="L16" s="61">
        <f>'Eff Conc.'!L17*B16*3.78</f>
        <v>43.942499999999995</v>
      </c>
      <c r="M16" s="61">
        <f>'Eff Conc.'!M17*C16*3.78</f>
        <v>62.498519999999992</v>
      </c>
      <c r="N16" s="68">
        <f>'Eff Conc.'!T17*B16*3.78</f>
        <v>41.012999999999998</v>
      </c>
      <c r="O16" s="84"/>
      <c r="P16" s="84"/>
      <c r="Q16" s="115"/>
      <c r="R16" s="115"/>
      <c r="S16" s="22" t="s">
        <v>26</v>
      </c>
    </row>
    <row r="17" spans="1:19">
      <c r="A17" s="223">
        <v>41275</v>
      </c>
      <c r="B17" s="266">
        <f>'Eff Conc.'!B18</f>
        <v>0</v>
      </c>
      <c r="C17" s="160">
        <f>'Eff Conc.'!C18</f>
        <v>0</v>
      </c>
      <c r="D17" s="3">
        <f>'Eff Conc.'!D18*B17*3.78</f>
        <v>0</v>
      </c>
      <c r="E17" s="3">
        <f>'Eff Conc.'!E18*B17*3.78</f>
        <v>0</v>
      </c>
      <c r="F17" s="3">
        <f>'Eff Conc.'!F18*B17*3.78</f>
        <v>0</v>
      </c>
      <c r="G17" s="3">
        <f>'Eff Conc.'!G18*B17*3.78</f>
        <v>0</v>
      </c>
      <c r="H17" s="3">
        <f>'Eff Conc.'!H18*B17*3.78</f>
        <v>0</v>
      </c>
      <c r="I17" s="3">
        <f>'Eff Conc.'!I18*B17*3.78</f>
        <v>0</v>
      </c>
      <c r="J17" s="73">
        <f>'Eff Conc.'!J18*B17*3.78</f>
        <v>0</v>
      </c>
      <c r="K17" s="3">
        <f>'Eff Conc.'!K18*B17*3.78</f>
        <v>0</v>
      </c>
      <c r="L17" s="3">
        <f>'Eff Conc.'!L18*B17*3.78</f>
        <v>0</v>
      </c>
      <c r="M17" s="3">
        <f>'Eff Conc.'!M18*C17*3.78</f>
        <v>0</v>
      </c>
      <c r="N17" s="38">
        <f>'Eff Conc.'!T18*B17*3.78</f>
        <v>0</v>
      </c>
      <c r="O17" s="45"/>
      <c r="P17" s="45"/>
      <c r="Q17" s="51"/>
      <c r="R17" s="51"/>
    </row>
    <row r="18" spans="1:19">
      <c r="A18" s="221">
        <v>41289</v>
      </c>
      <c r="B18" s="265">
        <f>'Eff Conc.'!B19</f>
        <v>0</v>
      </c>
      <c r="C18" s="155">
        <f>'Eff Conc.'!C19</f>
        <v>0</v>
      </c>
      <c r="D18" s="59">
        <f>'Eff Conc.'!D19*B18*3.78</f>
        <v>0</v>
      </c>
      <c r="E18" s="59">
        <f>'Eff Conc.'!E19*B18*3.78</f>
        <v>0</v>
      </c>
      <c r="F18" s="59">
        <f>'Eff Conc.'!F19*B18*3.78</f>
        <v>0</v>
      </c>
      <c r="G18" s="59">
        <f>'Eff Conc.'!G19*B18*3.78</f>
        <v>0</v>
      </c>
      <c r="H18" s="59">
        <f>'Eff Conc.'!H19*B18*3.78</f>
        <v>0</v>
      </c>
      <c r="I18" s="59">
        <f>'Eff Conc.'!I19*B18*3.78</f>
        <v>0</v>
      </c>
      <c r="J18" s="59">
        <f>'Eff Conc.'!J19*B18*3.78</f>
        <v>0</v>
      </c>
      <c r="K18" s="59">
        <f>'Eff Conc.'!K19*B18*3.78</f>
        <v>0</v>
      </c>
      <c r="L18" s="59">
        <f>'Eff Conc.'!L19*B18*3.78</f>
        <v>0</v>
      </c>
      <c r="M18" s="59">
        <f>'Eff Conc.'!M19*C18*3.78</f>
        <v>0</v>
      </c>
      <c r="N18" s="67">
        <f>'Eff Conc.'!T19*B18*3.78</f>
        <v>0</v>
      </c>
      <c r="O18" s="81"/>
      <c r="P18" s="81"/>
      <c r="Q18" s="114"/>
      <c r="R18" s="114"/>
    </row>
    <row r="19" spans="1:19">
      <c r="A19" s="223">
        <v>41306</v>
      </c>
      <c r="B19" s="266">
        <f>'Eff Conc.'!B20</f>
        <v>0</v>
      </c>
      <c r="C19" s="160">
        <f>'Eff Conc.'!C20</f>
        <v>0</v>
      </c>
      <c r="D19" s="3">
        <f>'Eff Conc.'!D20*B19*3.78</f>
        <v>0</v>
      </c>
      <c r="E19" s="3">
        <f>'Eff Conc.'!E20*B19*3.78</f>
        <v>0</v>
      </c>
      <c r="F19" s="3">
        <f>'Eff Conc.'!F20*B19*3.78</f>
        <v>0</v>
      </c>
      <c r="G19" s="3">
        <f>'Eff Conc.'!G20*B19*3.78</f>
        <v>0</v>
      </c>
      <c r="H19" s="3">
        <f>'Eff Conc.'!H20*B19*3.78</f>
        <v>0</v>
      </c>
      <c r="I19" s="3">
        <f>'Eff Conc.'!I20*B19*3.78</f>
        <v>0</v>
      </c>
      <c r="J19" s="73">
        <f>'Eff Conc.'!J20*B19*3.78</f>
        <v>0</v>
      </c>
      <c r="K19" s="3">
        <f>'Eff Conc.'!K20*B19*3.78</f>
        <v>0</v>
      </c>
      <c r="L19" s="3">
        <f>'Eff Conc.'!L20*B19*3.78</f>
        <v>0</v>
      </c>
      <c r="M19" s="3">
        <f>'Eff Conc.'!M20*C19*3.78</f>
        <v>0</v>
      </c>
      <c r="N19" s="38">
        <f>'Eff Conc.'!T20*B19*3.78</f>
        <v>0</v>
      </c>
      <c r="O19" s="45"/>
      <c r="P19" s="45"/>
      <c r="Q19" s="51"/>
      <c r="R19" s="51"/>
    </row>
    <row r="20" spans="1:19">
      <c r="A20" s="221">
        <v>41320</v>
      </c>
      <c r="B20" s="265">
        <f>'Eff Conc.'!B21</f>
        <v>0</v>
      </c>
      <c r="C20" s="155">
        <f>'Eff Conc.'!C21</f>
        <v>0</v>
      </c>
      <c r="D20" s="59">
        <f>'Eff Conc.'!D21*B20*3.78</f>
        <v>0</v>
      </c>
      <c r="E20" s="59">
        <f>'Eff Conc.'!E21*B20*3.78</f>
        <v>0</v>
      </c>
      <c r="F20" s="59">
        <f>'Eff Conc.'!F21*B20*3.78</f>
        <v>0</v>
      </c>
      <c r="G20" s="59">
        <f>'Eff Conc.'!G21*B20*3.78</f>
        <v>0</v>
      </c>
      <c r="H20" s="59">
        <f>'Eff Conc.'!H21*B20*3.78</f>
        <v>0</v>
      </c>
      <c r="I20" s="59">
        <f>'Eff Conc.'!I21*B20*3.78</f>
        <v>0</v>
      </c>
      <c r="J20" s="59">
        <f>'Eff Conc.'!J21*B20*3.78</f>
        <v>0</v>
      </c>
      <c r="K20" s="59">
        <f>'Eff Conc.'!K21*B20*3.78</f>
        <v>0</v>
      </c>
      <c r="L20" s="59">
        <f>'Eff Conc.'!L21*B20*3.78</f>
        <v>0</v>
      </c>
      <c r="M20" s="59">
        <f>'Eff Conc.'!M21*C20*3.78</f>
        <v>0</v>
      </c>
      <c r="N20" s="67">
        <f>'Eff Conc.'!T21*B20*3.78</f>
        <v>0</v>
      </c>
      <c r="O20" s="81"/>
      <c r="P20" s="81"/>
      <c r="Q20" s="114"/>
      <c r="R20" s="114"/>
    </row>
    <row r="21" spans="1:19">
      <c r="A21" s="223">
        <v>41334</v>
      </c>
      <c r="B21" s="266">
        <f>'Eff Conc.'!B22</f>
        <v>0</v>
      </c>
      <c r="C21" s="160">
        <f>'Eff Conc.'!C22</f>
        <v>0</v>
      </c>
      <c r="D21" s="3">
        <f>'Eff Conc.'!D22*B21*3.78</f>
        <v>0</v>
      </c>
      <c r="E21" s="3">
        <f>'Eff Conc.'!E22*B21*3.78</f>
        <v>0</v>
      </c>
      <c r="F21" s="3">
        <f>'Eff Conc.'!F22*B21*3.78</f>
        <v>0</v>
      </c>
      <c r="G21" s="3">
        <f>'Eff Conc.'!G22*B21*3.78</f>
        <v>0</v>
      </c>
      <c r="H21" s="3">
        <f>'Eff Conc.'!H22*B21*3.78</f>
        <v>0</v>
      </c>
      <c r="I21" s="3">
        <f>'Eff Conc.'!I22*B21*3.78</f>
        <v>0</v>
      </c>
      <c r="J21" s="73">
        <f>'Eff Conc.'!J22*B21*3.78</f>
        <v>0</v>
      </c>
      <c r="K21" s="3">
        <f>'Eff Conc.'!K22*B21*3.78</f>
        <v>0</v>
      </c>
      <c r="L21" s="3">
        <f>'Eff Conc.'!L22*B21*3.78</f>
        <v>0</v>
      </c>
      <c r="M21" s="3">
        <f>'Eff Conc.'!M22*C21*3.78</f>
        <v>0</v>
      </c>
      <c r="N21" s="38">
        <f>'Eff Conc.'!T22*B21*3.78</f>
        <v>0</v>
      </c>
      <c r="O21" s="45"/>
      <c r="P21" s="45"/>
      <c r="Q21" s="51"/>
      <c r="R21" s="51"/>
    </row>
    <row r="22" spans="1:19">
      <c r="A22" s="224">
        <v>41348</v>
      </c>
      <c r="B22" s="267">
        <f>'Eff Conc.'!B23</f>
        <v>0</v>
      </c>
      <c r="C22" s="161">
        <f>'Eff Conc.'!C23</f>
        <v>0</v>
      </c>
      <c r="D22" s="61">
        <f>'Eff Conc.'!D23*B22*3.78</f>
        <v>0</v>
      </c>
      <c r="E22" s="61">
        <f>'Eff Conc.'!E23*B22*3.78</f>
        <v>0</v>
      </c>
      <c r="F22" s="61">
        <f>'Eff Conc.'!F23*B22*3.78</f>
        <v>0</v>
      </c>
      <c r="G22" s="61">
        <f>'Eff Conc.'!G23*B22*3.78</f>
        <v>0</v>
      </c>
      <c r="H22" s="61">
        <f>'Eff Conc.'!H23*B22*3.78</f>
        <v>0</v>
      </c>
      <c r="I22" s="61">
        <f>'Eff Conc.'!I23*B22*3.78</f>
        <v>0</v>
      </c>
      <c r="J22" s="61">
        <f>'Eff Conc.'!J23*B22*3.78</f>
        <v>0</v>
      </c>
      <c r="K22" s="61">
        <f>'Eff Conc.'!K23*B22*3.78</f>
        <v>0</v>
      </c>
      <c r="L22" s="61">
        <f>'Eff Conc.'!L23*B22*3.78</f>
        <v>0</v>
      </c>
      <c r="M22" s="61">
        <f>'Eff Conc.'!M23*C22*3.78</f>
        <v>0</v>
      </c>
      <c r="N22" s="68">
        <f>'Eff Conc.'!T23*B22*3.78</f>
        <v>0</v>
      </c>
      <c r="O22" s="115"/>
      <c r="P22" s="115"/>
      <c r="Q22" s="115"/>
      <c r="R22" s="115"/>
      <c r="S22" s="22" t="s">
        <v>28</v>
      </c>
    </row>
    <row r="23" spans="1:19">
      <c r="A23" s="223">
        <v>41365</v>
      </c>
      <c r="B23" s="266">
        <f>'Eff Conc.'!B24</f>
        <v>0</v>
      </c>
      <c r="C23" s="160">
        <f>'Eff Conc.'!C24</f>
        <v>0</v>
      </c>
      <c r="D23" s="3">
        <f>'Eff Conc.'!D24*B23*3.78</f>
        <v>0</v>
      </c>
      <c r="E23" s="3">
        <f>'Eff Conc.'!E24*B23*3.78</f>
        <v>0</v>
      </c>
      <c r="F23" s="3">
        <f>'Eff Conc.'!F24*B23*3.78</f>
        <v>0</v>
      </c>
      <c r="G23" s="3">
        <f>'Eff Conc.'!G24*B23*3.78</f>
        <v>0</v>
      </c>
      <c r="H23" s="3">
        <f>'Eff Conc.'!H24*B23*3.78</f>
        <v>0</v>
      </c>
      <c r="I23" s="3">
        <f>'Eff Conc.'!I24*B23*3.78</f>
        <v>0</v>
      </c>
      <c r="J23" s="73">
        <f>'Eff Conc.'!J24*B23*3.78</f>
        <v>0</v>
      </c>
      <c r="K23" s="3">
        <f>'Eff Conc.'!K24*B23*3.78</f>
        <v>0</v>
      </c>
      <c r="L23" s="3">
        <f>'Eff Conc.'!L24*B23*3.78</f>
        <v>0</v>
      </c>
      <c r="M23" s="3">
        <f>'Eff Conc.'!M24*C23*3.78</f>
        <v>0</v>
      </c>
      <c r="N23" s="38">
        <f>'Eff Conc.'!T24*B23*3.78</f>
        <v>0</v>
      </c>
      <c r="O23" s="45"/>
      <c r="P23" s="45"/>
      <c r="Q23" s="51"/>
      <c r="R23" s="51"/>
    </row>
    <row r="24" spans="1:19">
      <c r="A24" s="221">
        <v>41379</v>
      </c>
      <c r="B24" s="265">
        <f>'Eff Conc.'!B25</f>
        <v>0</v>
      </c>
      <c r="C24" s="155">
        <f>'Eff Conc.'!C25</f>
        <v>0</v>
      </c>
      <c r="D24" s="59">
        <f>'Eff Conc.'!D25*B24*3.78</f>
        <v>0</v>
      </c>
      <c r="E24" s="59">
        <f>'Eff Conc.'!E25*B24*3.78</f>
        <v>0</v>
      </c>
      <c r="F24" s="59">
        <f>'Eff Conc.'!F25*B24*3.78</f>
        <v>0</v>
      </c>
      <c r="G24" s="59">
        <f>'Eff Conc.'!G25*B24*3.78</f>
        <v>0</v>
      </c>
      <c r="H24" s="59">
        <f>'Eff Conc.'!H25*B24*3.78</f>
        <v>0</v>
      </c>
      <c r="I24" s="59">
        <f>'Eff Conc.'!I25*B24*3.78</f>
        <v>0</v>
      </c>
      <c r="J24" s="59">
        <f>'Eff Conc.'!J25*B24*3.78</f>
        <v>0</v>
      </c>
      <c r="K24" s="59">
        <f>'Eff Conc.'!K25*B24*3.78</f>
        <v>0</v>
      </c>
      <c r="L24" s="59">
        <f>'Eff Conc.'!L25*B24*3.78</f>
        <v>0</v>
      </c>
      <c r="M24" s="59">
        <f>'Eff Conc.'!M25*C24*3.78</f>
        <v>0</v>
      </c>
      <c r="N24" s="67">
        <f>'Eff Conc.'!T25*B24*3.78</f>
        <v>0</v>
      </c>
      <c r="O24" s="81"/>
      <c r="P24" s="81"/>
      <c r="Q24" s="114"/>
      <c r="R24" s="114"/>
    </row>
    <row r="25" spans="1:19">
      <c r="A25" s="223">
        <v>41395</v>
      </c>
      <c r="B25" s="266">
        <f>'Eff Conc.'!B26</f>
        <v>0</v>
      </c>
      <c r="C25" s="160">
        <f>'Eff Conc.'!C26</f>
        <v>0</v>
      </c>
      <c r="D25" s="3">
        <f>'Eff Conc.'!D26*B25*3.78</f>
        <v>0</v>
      </c>
      <c r="E25" s="3">
        <f>'Eff Conc.'!E26*B25*3.78</f>
        <v>0</v>
      </c>
      <c r="F25" s="3">
        <f>'Eff Conc.'!F26*B25*3.78</f>
        <v>0</v>
      </c>
      <c r="G25" s="3">
        <f>'Eff Conc.'!G26*B25*3.78</f>
        <v>0</v>
      </c>
      <c r="H25" s="3">
        <f>'Eff Conc.'!H26*B25*3.78</f>
        <v>0</v>
      </c>
      <c r="I25" s="3">
        <f>'Eff Conc.'!I26*B25*3.78</f>
        <v>0</v>
      </c>
      <c r="J25" s="73">
        <f>'Eff Conc.'!J26*B25*3.78</f>
        <v>0</v>
      </c>
      <c r="K25" s="3">
        <f>'Eff Conc.'!K26*B25*3.78</f>
        <v>0</v>
      </c>
      <c r="L25" s="3">
        <f>'Eff Conc.'!L26*B25*3.78</f>
        <v>0</v>
      </c>
      <c r="M25" s="3">
        <f>'Eff Conc.'!M26*C25*3.78</f>
        <v>0</v>
      </c>
      <c r="N25" s="38">
        <f>'Eff Conc.'!T26*B25*3.78</f>
        <v>0</v>
      </c>
      <c r="O25" s="45"/>
      <c r="P25" s="45"/>
      <c r="Q25" s="51"/>
      <c r="R25" s="51"/>
    </row>
    <row r="26" spans="1:19">
      <c r="A26" s="221">
        <v>41409</v>
      </c>
      <c r="B26" s="265">
        <f>'Eff Conc.'!B27</f>
        <v>0</v>
      </c>
      <c r="C26" s="155">
        <f>'Eff Conc.'!C27</f>
        <v>0</v>
      </c>
      <c r="D26" s="59">
        <f>'Eff Conc.'!D27*B26*3.78</f>
        <v>0</v>
      </c>
      <c r="E26" s="59">
        <f>'Eff Conc.'!E27*B26*3.78</f>
        <v>0</v>
      </c>
      <c r="F26" s="59">
        <f>'Eff Conc.'!F27*B26*3.78</f>
        <v>0</v>
      </c>
      <c r="G26" s="59">
        <f>'Eff Conc.'!G27*B26*3.78</f>
        <v>0</v>
      </c>
      <c r="H26" s="59">
        <f>'Eff Conc.'!H27*B26*3.78</f>
        <v>0</v>
      </c>
      <c r="I26" s="59">
        <f>'Eff Conc.'!I27*B26*3.78</f>
        <v>0</v>
      </c>
      <c r="J26" s="59">
        <f>'Eff Conc.'!J27*B26*3.78</f>
        <v>0</v>
      </c>
      <c r="K26" s="59">
        <f>'Eff Conc.'!K27*B26*3.78</f>
        <v>0</v>
      </c>
      <c r="L26" s="59">
        <f>'Eff Conc.'!L27*B26*3.78</f>
        <v>0</v>
      </c>
      <c r="M26" s="59">
        <f>'Eff Conc.'!M27*C26*3.78</f>
        <v>0</v>
      </c>
      <c r="N26" s="67">
        <f>'Eff Conc.'!T27*B26*3.78</f>
        <v>0</v>
      </c>
      <c r="O26" s="81"/>
      <c r="P26" s="81"/>
      <c r="Q26" s="114"/>
      <c r="R26" s="114"/>
    </row>
    <row r="27" spans="1:19">
      <c r="A27" s="223">
        <v>41426</v>
      </c>
      <c r="B27" s="266">
        <f>'Eff Conc.'!B28</f>
        <v>0</v>
      </c>
      <c r="C27" s="160">
        <f>'Eff Conc.'!C28</f>
        <v>0</v>
      </c>
      <c r="D27" s="3">
        <f>'Eff Conc.'!D28*B27*3.78</f>
        <v>0</v>
      </c>
      <c r="E27" s="3">
        <f>'Eff Conc.'!E28*B27*3.78</f>
        <v>0</v>
      </c>
      <c r="F27" s="3">
        <f>'Eff Conc.'!F28*B27*3.78</f>
        <v>0</v>
      </c>
      <c r="G27" s="3">
        <f>'Eff Conc.'!G28*B27*3.78</f>
        <v>0</v>
      </c>
      <c r="H27" s="3">
        <f>'Eff Conc.'!H28*B27*3.78</f>
        <v>0</v>
      </c>
      <c r="I27" s="3">
        <f>'Eff Conc.'!I28*B27*3.78</f>
        <v>0</v>
      </c>
      <c r="J27" s="73">
        <f>'Eff Conc.'!J28*B27*3.78</f>
        <v>0</v>
      </c>
      <c r="K27" s="3">
        <f>'Eff Conc.'!K28*B27*3.78</f>
        <v>0</v>
      </c>
      <c r="L27" s="3">
        <f>'Eff Conc.'!L28*B27*3.78</f>
        <v>0</v>
      </c>
      <c r="M27" s="3">
        <f>'Eff Conc.'!M28*C27*3.78</f>
        <v>0</v>
      </c>
      <c r="N27" s="38">
        <f>'Eff Conc.'!T28*B27*3.78</f>
        <v>0</v>
      </c>
      <c r="O27" s="45"/>
      <c r="P27" s="45"/>
      <c r="Q27" s="51"/>
      <c r="R27" s="51"/>
    </row>
    <row r="28" spans="1:19">
      <c r="A28" s="224">
        <v>41440</v>
      </c>
      <c r="B28" s="267">
        <f>'Eff Conc.'!B29</f>
        <v>0</v>
      </c>
      <c r="C28" s="161">
        <f>'Eff Conc.'!C29</f>
        <v>0</v>
      </c>
      <c r="D28" s="61">
        <f>'Eff Conc.'!D29*B28*3.78</f>
        <v>0</v>
      </c>
      <c r="E28" s="61">
        <f>'Eff Conc.'!E29*B28*3.78</f>
        <v>0</v>
      </c>
      <c r="F28" s="61">
        <f>'Eff Conc.'!F29*B28*3.78</f>
        <v>0</v>
      </c>
      <c r="G28" s="61">
        <f>'Eff Conc.'!G29*B28*3.78</f>
        <v>0</v>
      </c>
      <c r="H28" s="61">
        <f>'Eff Conc.'!H29*B28*3.78</f>
        <v>0</v>
      </c>
      <c r="I28" s="61">
        <f>'Eff Conc.'!I29*B28*3.78</f>
        <v>0</v>
      </c>
      <c r="J28" s="61">
        <f>'Eff Conc.'!J29*B28*3.78</f>
        <v>0</v>
      </c>
      <c r="K28" s="61">
        <f>'Eff Conc.'!K29*B28*3.78</f>
        <v>0</v>
      </c>
      <c r="L28" s="61">
        <f>'Eff Conc.'!L29*B28*3.78</f>
        <v>0</v>
      </c>
      <c r="M28" s="61">
        <f>'Eff Conc.'!M29*C28*3.78</f>
        <v>0</v>
      </c>
      <c r="N28" s="68">
        <f>'Eff Conc.'!T29*B28*3.78</f>
        <v>0</v>
      </c>
      <c r="O28" s="115"/>
      <c r="P28" s="115"/>
      <c r="Q28" s="115"/>
      <c r="R28" s="115"/>
      <c r="S28" s="293" t="s">
        <v>94</v>
      </c>
    </row>
    <row r="29" spans="1:19">
      <c r="A29" s="223">
        <v>41456</v>
      </c>
      <c r="B29" s="266">
        <f>'Eff Conc.'!B30</f>
        <v>0</v>
      </c>
      <c r="C29" s="160">
        <f>'Eff Conc.'!C30</f>
        <v>0</v>
      </c>
      <c r="D29" s="3">
        <f>'Eff Conc.'!D30*B29*3.78</f>
        <v>0</v>
      </c>
      <c r="E29" s="3">
        <f>'Eff Conc.'!E30*B29*3.78</f>
        <v>0</v>
      </c>
      <c r="F29" s="3">
        <f>'Eff Conc.'!F30*B29*3.78</f>
        <v>0</v>
      </c>
      <c r="G29" s="3">
        <f>'Eff Conc.'!G30*B29*3.78</f>
        <v>0</v>
      </c>
      <c r="H29" s="3">
        <f>'Eff Conc.'!H30*B29*3.78</f>
        <v>0</v>
      </c>
      <c r="I29" s="3">
        <f>'Eff Conc.'!I30*B29*3.78</f>
        <v>0</v>
      </c>
      <c r="J29" s="73">
        <f>'Eff Conc.'!J30*B29*3.78</f>
        <v>0</v>
      </c>
      <c r="K29" s="3">
        <f>'Eff Conc.'!K30*B29*3.78</f>
        <v>0</v>
      </c>
      <c r="L29" s="3">
        <f>'Eff Conc.'!L30*B29*3.78</f>
        <v>0</v>
      </c>
      <c r="M29" s="3">
        <f>'Eff Conc.'!M30*C29*3.78</f>
        <v>0</v>
      </c>
      <c r="N29" s="38">
        <f>'Eff Conc.'!T30*B29*3.78</f>
        <v>0</v>
      </c>
      <c r="O29" s="45"/>
      <c r="P29" s="45"/>
      <c r="Q29" s="51"/>
      <c r="R29" s="51"/>
    </row>
    <row r="30" spans="1:19">
      <c r="A30" s="221">
        <v>41470</v>
      </c>
      <c r="B30" s="265">
        <f>'Eff Conc.'!B31</f>
        <v>0</v>
      </c>
      <c r="C30" s="155">
        <f>'Eff Conc.'!C31</f>
        <v>0</v>
      </c>
      <c r="D30" s="59">
        <f>'Eff Conc.'!D31*B30*3.78</f>
        <v>0</v>
      </c>
      <c r="E30" s="59">
        <f>'Eff Conc.'!E31*B30*3.78</f>
        <v>0</v>
      </c>
      <c r="F30" s="59">
        <f>'Eff Conc.'!F31*B30*3.78</f>
        <v>0</v>
      </c>
      <c r="G30" s="59">
        <f>'Eff Conc.'!G31*B30*3.78</f>
        <v>0</v>
      </c>
      <c r="H30" s="59">
        <f>'Eff Conc.'!H31*B30*3.78</f>
        <v>0</v>
      </c>
      <c r="I30" s="59">
        <f>'Eff Conc.'!I31*B30*3.78</f>
        <v>0</v>
      </c>
      <c r="J30" s="59">
        <f>'Eff Conc.'!J31*B30*3.78</f>
        <v>0</v>
      </c>
      <c r="K30" s="59">
        <f>'Eff Conc.'!K31*B30*3.78</f>
        <v>0</v>
      </c>
      <c r="L30" s="59">
        <f>'Eff Conc.'!L31*B30*3.78</f>
        <v>0</v>
      </c>
      <c r="M30" s="59">
        <f>'Eff Conc.'!M31*C30*3.78</f>
        <v>0</v>
      </c>
      <c r="N30" s="67">
        <f>'Eff Conc.'!T31*B30*3.78</f>
        <v>0</v>
      </c>
      <c r="O30" s="81"/>
      <c r="P30" s="81"/>
      <c r="Q30" s="114"/>
      <c r="R30" s="114"/>
    </row>
    <row r="31" spans="1:19">
      <c r="A31" s="223">
        <v>41487</v>
      </c>
      <c r="B31" s="266">
        <f>'Eff Conc.'!B32</f>
        <v>0</v>
      </c>
      <c r="C31" s="160">
        <f>'Eff Conc.'!C32</f>
        <v>0</v>
      </c>
      <c r="D31" s="3">
        <f>'Eff Conc.'!D32*B31*3.78</f>
        <v>0</v>
      </c>
      <c r="E31" s="3">
        <f>'Eff Conc.'!E32*B31*3.78</f>
        <v>0</v>
      </c>
      <c r="F31" s="3">
        <f>'Eff Conc.'!F32*B31*3.78</f>
        <v>0</v>
      </c>
      <c r="G31" s="3">
        <f>'Eff Conc.'!G32*B31*3.78</f>
        <v>0</v>
      </c>
      <c r="H31" s="3">
        <f>'Eff Conc.'!H32*B31*3.78</f>
        <v>0</v>
      </c>
      <c r="I31" s="3">
        <f>'Eff Conc.'!I32*B31*3.78</f>
        <v>0</v>
      </c>
      <c r="J31" s="73">
        <f>'Eff Conc.'!J32*B31*3.78</f>
        <v>0</v>
      </c>
      <c r="K31" s="3">
        <f>'Eff Conc.'!K32*B31*3.78</f>
        <v>0</v>
      </c>
      <c r="L31" s="3">
        <f>'Eff Conc.'!L32*B31*3.78</f>
        <v>0</v>
      </c>
      <c r="M31" s="3">
        <f>'Eff Conc.'!M32*C31*3.78</f>
        <v>0</v>
      </c>
      <c r="N31" s="38">
        <f>'Eff Conc.'!T32*B31*3.78</f>
        <v>0</v>
      </c>
      <c r="O31" s="45"/>
      <c r="P31" s="45"/>
      <c r="Q31" s="51"/>
      <c r="R31" s="51"/>
    </row>
    <row r="32" spans="1:19">
      <c r="A32" s="221">
        <v>41501</v>
      </c>
      <c r="B32" s="265">
        <f>'Eff Conc.'!B33</f>
        <v>0</v>
      </c>
      <c r="C32" s="155">
        <f>'Eff Conc.'!C33</f>
        <v>0</v>
      </c>
      <c r="D32" s="59">
        <f>'Eff Conc.'!D33*B32*3.78</f>
        <v>0</v>
      </c>
      <c r="E32" s="59">
        <f>'Eff Conc.'!E33*B32*3.78</f>
        <v>0</v>
      </c>
      <c r="F32" s="59">
        <f>'Eff Conc.'!F33*B32*3.78</f>
        <v>0</v>
      </c>
      <c r="G32" s="59">
        <f>'Eff Conc.'!G33*B32*3.78</f>
        <v>0</v>
      </c>
      <c r="H32" s="59">
        <f>'Eff Conc.'!H33*B32*3.78</f>
        <v>0</v>
      </c>
      <c r="I32" s="59">
        <f>'Eff Conc.'!I33*B32*3.78</f>
        <v>0</v>
      </c>
      <c r="J32" s="59">
        <f>'Eff Conc.'!J33*B32*3.78</f>
        <v>0</v>
      </c>
      <c r="K32" s="59">
        <f>'Eff Conc.'!K33*B32*3.78</f>
        <v>0</v>
      </c>
      <c r="L32" s="59">
        <f>'Eff Conc.'!L33*B32*3.78</f>
        <v>0</v>
      </c>
      <c r="M32" s="59">
        <f>'Eff Conc.'!M33*C32*3.78</f>
        <v>0</v>
      </c>
      <c r="N32" s="67">
        <f>'Eff Conc.'!T33*B32*3.78</f>
        <v>0</v>
      </c>
      <c r="O32" s="81"/>
      <c r="P32" s="81"/>
      <c r="Q32" s="114"/>
      <c r="R32" s="114"/>
    </row>
    <row r="33" spans="1:21">
      <c r="A33" s="223">
        <v>41518</v>
      </c>
      <c r="B33" s="266">
        <f>'Eff Conc.'!B34</f>
        <v>0</v>
      </c>
      <c r="C33" s="160">
        <f>'Eff Conc.'!C34</f>
        <v>0</v>
      </c>
      <c r="D33" s="3">
        <f>'Eff Conc.'!D34*B33*3.78</f>
        <v>0</v>
      </c>
      <c r="E33" s="3">
        <f>'Eff Conc.'!E34*B33*3.78</f>
        <v>0</v>
      </c>
      <c r="F33" s="3">
        <f>'Eff Conc.'!F34*B33*3.78</f>
        <v>0</v>
      </c>
      <c r="G33" s="3">
        <f>'Eff Conc.'!G34*B33*3.78</f>
        <v>0</v>
      </c>
      <c r="H33" s="3">
        <f>'Eff Conc.'!H34*B33*3.78</f>
        <v>0</v>
      </c>
      <c r="I33" s="3">
        <f>'Eff Conc.'!I34*B33*3.78</f>
        <v>0</v>
      </c>
      <c r="J33" s="73">
        <f>'Eff Conc.'!J34*B33*3.78</f>
        <v>0</v>
      </c>
      <c r="K33" s="3">
        <f>'Eff Conc.'!K34*B33*3.78</f>
        <v>0</v>
      </c>
      <c r="L33" s="3">
        <f>'Eff Conc.'!L34*B33*3.78</f>
        <v>0</v>
      </c>
      <c r="M33" s="3">
        <f>'Eff Conc.'!M34*C33*3.78</f>
        <v>0</v>
      </c>
      <c r="N33" s="38">
        <f>'Eff Conc.'!T34*B33*3.78</f>
        <v>0</v>
      </c>
      <c r="O33" s="45"/>
      <c r="P33" s="45"/>
      <c r="Q33" s="51"/>
      <c r="R33" s="51"/>
    </row>
    <row r="34" spans="1:21">
      <c r="A34" s="224">
        <v>41532</v>
      </c>
      <c r="B34" s="267">
        <f>'Eff Conc.'!B35</f>
        <v>0</v>
      </c>
      <c r="C34" s="161">
        <f>'Eff Conc.'!C35</f>
        <v>0</v>
      </c>
      <c r="D34" s="61">
        <f>'Eff Conc.'!D35*B34*3.78</f>
        <v>0</v>
      </c>
      <c r="E34" s="61">
        <f>'Eff Conc.'!E35*B34*3.78</f>
        <v>0</v>
      </c>
      <c r="F34" s="61">
        <f>'Eff Conc.'!F35*B34*3.78</f>
        <v>0</v>
      </c>
      <c r="G34" s="61">
        <f>'Eff Conc.'!G35*B34*3.78</f>
        <v>0</v>
      </c>
      <c r="H34" s="61">
        <f>'Eff Conc.'!H35*B34*3.78</f>
        <v>0</v>
      </c>
      <c r="I34" s="61">
        <f>'Eff Conc.'!I35*B34*3.78</f>
        <v>0</v>
      </c>
      <c r="J34" s="61">
        <f>'Eff Conc.'!J35*B34*3.78</f>
        <v>0</v>
      </c>
      <c r="K34" s="61">
        <f>'Eff Conc.'!K35*B34*3.78</f>
        <v>0</v>
      </c>
      <c r="L34" s="61">
        <f>'Eff Conc.'!L35*B34*3.78</f>
        <v>0</v>
      </c>
      <c r="M34" s="61">
        <f>'Eff Conc.'!M35*C34*3.78</f>
        <v>0</v>
      </c>
      <c r="N34" s="68">
        <f>'Eff Conc.'!T35*B34*3.78</f>
        <v>0</v>
      </c>
      <c r="O34" s="84"/>
      <c r="P34" s="84"/>
      <c r="Q34" s="115"/>
      <c r="R34" s="115"/>
      <c r="S34" s="22" t="s">
        <v>27</v>
      </c>
    </row>
    <row r="35" spans="1:21">
      <c r="A35" s="223">
        <v>41548</v>
      </c>
      <c r="B35" s="266">
        <f>'Eff Conc.'!B36</f>
        <v>0</v>
      </c>
      <c r="C35" s="160">
        <f>'Eff Conc.'!C36</f>
        <v>0</v>
      </c>
      <c r="D35" s="3">
        <f>'Eff Conc.'!D36*B35*3.78</f>
        <v>0</v>
      </c>
      <c r="E35" s="3">
        <f>'Eff Conc.'!E36*B35*3.78</f>
        <v>0</v>
      </c>
      <c r="F35" s="3">
        <f>'Eff Conc.'!F36*B35*3.78</f>
        <v>0</v>
      </c>
      <c r="G35" s="3">
        <f>'Eff Conc.'!G36*B35*3.78</f>
        <v>0</v>
      </c>
      <c r="H35" s="3">
        <f>'Eff Conc.'!H36*B35*3.78</f>
        <v>0</v>
      </c>
      <c r="I35" s="3">
        <f>'Eff Conc.'!I36*B35*3.78</f>
        <v>0</v>
      </c>
      <c r="J35" s="73">
        <f>'Eff Conc.'!J36*B35*3.78</f>
        <v>0</v>
      </c>
      <c r="K35" s="3">
        <f>'Eff Conc.'!K36*B35*3.78</f>
        <v>0</v>
      </c>
      <c r="L35" s="3">
        <f>'Eff Conc.'!L36*B35*3.78</f>
        <v>0</v>
      </c>
      <c r="M35" s="3">
        <f>'Eff Conc.'!M36*C35*3.78</f>
        <v>0</v>
      </c>
      <c r="N35" s="38">
        <f>'Eff Conc.'!T36*B35*3.78</f>
        <v>0</v>
      </c>
      <c r="O35" s="45"/>
      <c r="P35" s="45"/>
      <c r="Q35" s="51"/>
      <c r="R35" s="51"/>
    </row>
    <row r="36" spans="1:21">
      <c r="A36" s="221">
        <v>41562</v>
      </c>
      <c r="B36" s="265">
        <f>'Eff Conc.'!B37</f>
        <v>0</v>
      </c>
      <c r="C36" s="155">
        <f>'Eff Conc.'!C37</f>
        <v>0</v>
      </c>
      <c r="D36" s="59">
        <f>'Eff Conc.'!D37*B36*3.78</f>
        <v>0</v>
      </c>
      <c r="E36" s="59">
        <f>'Eff Conc.'!E37*B36*3.78</f>
        <v>0</v>
      </c>
      <c r="F36" s="59">
        <f>'Eff Conc.'!F37*B36*3.78</f>
        <v>0</v>
      </c>
      <c r="G36" s="59">
        <f>'Eff Conc.'!G37*B36*3.78</f>
        <v>0</v>
      </c>
      <c r="H36" s="59">
        <f>'Eff Conc.'!H37*B36*3.78</f>
        <v>0</v>
      </c>
      <c r="I36" s="59">
        <f>'Eff Conc.'!I37*B36*3.78</f>
        <v>0</v>
      </c>
      <c r="J36" s="59">
        <f>'Eff Conc.'!J37*B36*3.78</f>
        <v>0</v>
      </c>
      <c r="K36" s="59">
        <f>'Eff Conc.'!K37*B36*3.78</f>
        <v>0</v>
      </c>
      <c r="L36" s="59">
        <f>'Eff Conc.'!L37*B36*3.78</f>
        <v>0</v>
      </c>
      <c r="M36" s="59">
        <f>'Eff Conc.'!M37*C36*3.78</f>
        <v>0</v>
      </c>
      <c r="N36" s="67">
        <f>'Eff Conc.'!T37*B36*3.78</f>
        <v>0</v>
      </c>
      <c r="O36" s="81"/>
      <c r="P36" s="81"/>
      <c r="Q36" s="114"/>
      <c r="R36" s="114"/>
    </row>
    <row r="37" spans="1:21">
      <c r="A37" s="223">
        <v>41579</v>
      </c>
      <c r="B37" s="266">
        <f>'Eff Conc.'!B38</f>
        <v>0</v>
      </c>
      <c r="C37" s="160">
        <f>'Eff Conc.'!C38</f>
        <v>0</v>
      </c>
      <c r="D37" s="3">
        <f>'Eff Conc.'!D38*B37*3.78</f>
        <v>0</v>
      </c>
      <c r="E37" s="3">
        <f>'Eff Conc.'!E38*B37*3.78</f>
        <v>0</v>
      </c>
      <c r="F37" s="3">
        <f>'Eff Conc.'!F38*B37*3.78</f>
        <v>0</v>
      </c>
      <c r="G37" s="3">
        <f>'Eff Conc.'!G38*B37*3.78</f>
        <v>0</v>
      </c>
      <c r="H37" s="3">
        <f>'Eff Conc.'!H38*B37*3.78</f>
        <v>0</v>
      </c>
      <c r="I37" s="3">
        <f>'Eff Conc.'!I38*B37*3.78</f>
        <v>0</v>
      </c>
      <c r="J37" s="73">
        <f>'Eff Conc.'!J38*B37*3.78</f>
        <v>0</v>
      </c>
      <c r="K37" s="3">
        <f>'Eff Conc.'!K38*B37*3.78</f>
        <v>0</v>
      </c>
      <c r="L37" s="3">
        <f>'Eff Conc.'!L38*B37*3.78</f>
        <v>0</v>
      </c>
      <c r="M37" s="3">
        <f>'Eff Conc.'!M38*C37*3.78</f>
        <v>0</v>
      </c>
      <c r="N37" s="38">
        <f>'Eff Conc.'!T38*B37*3.78</f>
        <v>0</v>
      </c>
      <c r="O37" s="45"/>
      <c r="P37" s="45"/>
      <c r="Q37" s="51"/>
      <c r="R37" s="51"/>
    </row>
    <row r="38" spans="1:21">
      <c r="A38" s="221">
        <v>41593</v>
      </c>
      <c r="B38" s="265">
        <f>'Eff Conc.'!B39</f>
        <v>0</v>
      </c>
      <c r="C38" s="155">
        <f>'Eff Conc.'!C39</f>
        <v>0</v>
      </c>
      <c r="D38" s="59">
        <f>'Eff Conc.'!D39*B38*3.78</f>
        <v>0</v>
      </c>
      <c r="E38" s="59">
        <f>'Eff Conc.'!E39*B38*3.78</f>
        <v>0</v>
      </c>
      <c r="F38" s="59">
        <f>'Eff Conc.'!F39*B38*3.78</f>
        <v>0</v>
      </c>
      <c r="G38" s="59">
        <f>'Eff Conc.'!G39*B38*3.78</f>
        <v>0</v>
      </c>
      <c r="H38" s="59">
        <f>'Eff Conc.'!H39*B38*3.78</f>
        <v>0</v>
      </c>
      <c r="I38" s="59">
        <f>'Eff Conc.'!I39*B38*3.78</f>
        <v>0</v>
      </c>
      <c r="J38" s="59">
        <f>'Eff Conc.'!J39*B38*3.78</f>
        <v>0</v>
      </c>
      <c r="K38" s="59">
        <f>'Eff Conc.'!K39*B38*3.78</f>
        <v>0</v>
      </c>
      <c r="L38" s="59">
        <f>'Eff Conc.'!L39*B38*3.78</f>
        <v>0</v>
      </c>
      <c r="M38" s="59">
        <f>'Eff Conc.'!M39*C38*3.78</f>
        <v>0</v>
      </c>
      <c r="N38" s="67">
        <f>'Eff Conc.'!T39*B38*3.78</f>
        <v>0</v>
      </c>
      <c r="O38" s="81"/>
      <c r="P38" s="81"/>
      <c r="Q38" s="114"/>
      <c r="R38" s="114"/>
    </row>
    <row r="39" spans="1:21">
      <c r="A39" s="223">
        <v>41609</v>
      </c>
      <c r="B39" s="266">
        <f>'Eff Conc.'!B40</f>
        <v>0</v>
      </c>
      <c r="C39" s="160">
        <f>'Eff Conc.'!C40</f>
        <v>0</v>
      </c>
      <c r="D39" s="3">
        <f>'Eff Conc.'!D40*B39*3.78</f>
        <v>0</v>
      </c>
      <c r="E39" s="3">
        <f>'Eff Conc.'!E40*B39*3.78</f>
        <v>0</v>
      </c>
      <c r="F39" s="3">
        <f>'Eff Conc.'!F40*B39*3.78</f>
        <v>0</v>
      </c>
      <c r="G39" s="3">
        <f>'Eff Conc.'!G40*B39*3.78</f>
        <v>0</v>
      </c>
      <c r="H39" s="3">
        <f>'Eff Conc.'!H40*B39*3.78</f>
        <v>0</v>
      </c>
      <c r="I39" s="3">
        <f>'Eff Conc.'!I40*B39*3.78</f>
        <v>0</v>
      </c>
      <c r="J39" s="73">
        <f>'Eff Conc.'!J40*B39*3.78</f>
        <v>0</v>
      </c>
      <c r="K39" s="3">
        <f>'Eff Conc.'!K40*B39*3.78</f>
        <v>0</v>
      </c>
      <c r="L39" s="3">
        <f>'Eff Conc.'!L40*B39*3.78</f>
        <v>0</v>
      </c>
      <c r="M39" s="3">
        <f>'Eff Conc.'!M40*C39*3.78</f>
        <v>0</v>
      </c>
      <c r="N39" s="38">
        <f>'Eff Conc.'!T40*B39*3.78</f>
        <v>0</v>
      </c>
      <c r="O39" s="45"/>
      <c r="P39" s="45"/>
      <c r="Q39" s="51"/>
      <c r="R39" s="51"/>
    </row>
    <row r="40" spans="1:21">
      <c r="A40" s="224">
        <v>41623</v>
      </c>
      <c r="B40" s="267">
        <f>'Eff Conc.'!B41</f>
        <v>0</v>
      </c>
      <c r="C40" s="161">
        <f>'Eff Conc.'!C41</f>
        <v>0</v>
      </c>
      <c r="D40" s="61">
        <f>'Eff Conc.'!D41*B40*3.78</f>
        <v>0</v>
      </c>
      <c r="E40" s="61">
        <f>'Eff Conc.'!E41*B40*3.78</f>
        <v>0</v>
      </c>
      <c r="F40" s="61">
        <f>'Eff Conc.'!F41*B40*3.78</f>
        <v>0</v>
      </c>
      <c r="G40" s="61">
        <f>'Eff Conc.'!G41*B40*3.78</f>
        <v>0</v>
      </c>
      <c r="H40" s="61">
        <f>'Eff Conc.'!H41*B40*3.78</f>
        <v>0</v>
      </c>
      <c r="I40" s="61">
        <f>'Eff Conc.'!I41*B40*3.78</f>
        <v>0</v>
      </c>
      <c r="J40" s="61">
        <f>'Eff Conc.'!J41*B40*3.78</f>
        <v>0</v>
      </c>
      <c r="K40" s="61">
        <f>'Eff Conc.'!K41*B40*3.78</f>
        <v>0</v>
      </c>
      <c r="L40" s="61">
        <f>'Eff Conc.'!L41*B40*3.78</f>
        <v>0</v>
      </c>
      <c r="M40" s="61">
        <f>'Eff Conc.'!M41*C40*3.78</f>
        <v>0</v>
      </c>
      <c r="N40" s="68">
        <f>'Eff Conc.'!T41*B40*3.78</f>
        <v>0</v>
      </c>
      <c r="O40" s="84"/>
      <c r="P40" s="84"/>
      <c r="Q40" s="115"/>
      <c r="R40" s="115"/>
      <c r="S40" s="22" t="s">
        <v>26</v>
      </c>
    </row>
    <row r="41" spans="1:21">
      <c r="A41" s="223">
        <v>41640</v>
      </c>
      <c r="B41" s="266">
        <f>'Eff Conc.'!B42</f>
        <v>0</v>
      </c>
      <c r="C41" s="160">
        <f>'Eff Conc.'!C42</f>
        <v>0</v>
      </c>
      <c r="D41" s="3">
        <f>'Eff Conc.'!D42*B41*3.78</f>
        <v>0</v>
      </c>
      <c r="E41" s="3">
        <f>'Eff Conc.'!E42*B41*3.78</f>
        <v>0</v>
      </c>
      <c r="F41" s="3">
        <f>'Eff Conc.'!F42*B41*3.78</f>
        <v>0</v>
      </c>
      <c r="G41" s="3">
        <f>'Eff Conc.'!G42*B41*3.78</f>
        <v>0</v>
      </c>
      <c r="H41" s="3">
        <f>'Eff Conc.'!H42*B41*3.78</f>
        <v>0</v>
      </c>
      <c r="I41" s="3">
        <f>'Eff Conc.'!I42*B41*3.78</f>
        <v>0</v>
      </c>
      <c r="J41" s="73">
        <f>'Eff Conc.'!J42*B41*3.78</f>
        <v>0</v>
      </c>
      <c r="K41" s="3">
        <f>'Eff Conc.'!K42*B41*3.78</f>
        <v>0</v>
      </c>
      <c r="L41" s="3">
        <f>'Eff Conc.'!L42*B41*3.78</f>
        <v>0</v>
      </c>
      <c r="M41" s="3">
        <f>'Eff Conc.'!M42*C41*3.78</f>
        <v>0</v>
      </c>
      <c r="N41" s="38">
        <f>'Eff Conc.'!T42*B41*3.78</f>
        <v>0</v>
      </c>
      <c r="O41" s="45"/>
      <c r="P41" s="45"/>
      <c r="Q41" s="51"/>
      <c r="R41" s="51"/>
    </row>
    <row r="42" spans="1:21">
      <c r="A42" s="221">
        <v>41654</v>
      </c>
      <c r="B42" s="265">
        <f>'Eff Conc.'!B43</f>
        <v>0</v>
      </c>
      <c r="C42" s="155">
        <f>'Eff Conc.'!C43</f>
        <v>0</v>
      </c>
      <c r="D42" s="59">
        <f>'Eff Conc.'!D43*B42*3.78</f>
        <v>0</v>
      </c>
      <c r="E42" s="59">
        <f>'Eff Conc.'!E43*B42*3.78</f>
        <v>0</v>
      </c>
      <c r="F42" s="59">
        <f>'Eff Conc.'!F43*B42*3.78</f>
        <v>0</v>
      </c>
      <c r="G42" s="59">
        <f>'Eff Conc.'!G43*B42*3.78</f>
        <v>0</v>
      </c>
      <c r="H42" s="59">
        <f>'Eff Conc.'!H43*B42*3.78</f>
        <v>0</v>
      </c>
      <c r="I42" s="59">
        <f>'Eff Conc.'!I43*B42*3.78</f>
        <v>0</v>
      </c>
      <c r="J42" s="59">
        <f>'Eff Conc.'!J43*B42*3.78</f>
        <v>0</v>
      </c>
      <c r="K42" s="59">
        <f>'Eff Conc.'!K43*B42*3.78</f>
        <v>0</v>
      </c>
      <c r="L42" s="59">
        <f>'Eff Conc.'!L43*B42*3.78</f>
        <v>0</v>
      </c>
      <c r="M42" s="59">
        <f>'Eff Conc.'!M43*C42*3.78</f>
        <v>0</v>
      </c>
      <c r="N42" s="67">
        <f>'Eff Conc.'!T43*B42*3.78</f>
        <v>0</v>
      </c>
      <c r="O42" s="81"/>
      <c r="P42" s="81"/>
      <c r="Q42" s="114"/>
      <c r="R42" s="114"/>
    </row>
    <row r="43" spans="1:21">
      <c r="A43" s="223">
        <v>41671</v>
      </c>
      <c r="B43" s="266">
        <f>'Eff Conc.'!B44</f>
        <v>0</v>
      </c>
      <c r="C43" s="160">
        <f>'Eff Conc.'!C44</f>
        <v>0</v>
      </c>
      <c r="D43" s="3">
        <f>'Eff Conc.'!D44*B43*3.78</f>
        <v>0</v>
      </c>
      <c r="E43" s="3">
        <f>'Eff Conc.'!E44*B43*3.78</f>
        <v>0</v>
      </c>
      <c r="F43" s="3">
        <f>'Eff Conc.'!F44*B43*3.78</f>
        <v>0</v>
      </c>
      <c r="G43" s="3">
        <f>'Eff Conc.'!G44*B43*3.78</f>
        <v>0</v>
      </c>
      <c r="H43" s="3">
        <f>'Eff Conc.'!H44*B43*3.78</f>
        <v>0</v>
      </c>
      <c r="I43" s="3">
        <f>'Eff Conc.'!I44*B43*3.78</f>
        <v>0</v>
      </c>
      <c r="J43" s="73">
        <f>'Eff Conc.'!J44*B43*3.78</f>
        <v>0</v>
      </c>
      <c r="K43" s="3">
        <f>'Eff Conc.'!K44*B43*3.78</f>
        <v>0</v>
      </c>
      <c r="L43" s="3">
        <f>'Eff Conc.'!L44*B43*3.78</f>
        <v>0</v>
      </c>
      <c r="M43" s="3">
        <f>'Eff Conc.'!M44*C43*3.78</f>
        <v>0</v>
      </c>
      <c r="N43" s="38">
        <f>'Eff Conc.'!T44*B43*3.78</f>
        <v>0</v>
      </c>
      <c r="O43" s="45"/>
      <c r="P43" s="45"/>
      <c r="Q43" s="51"/>
      <c r="R43" s="51"/>
    </row>
    <row r="44" spans="1:21">
      <c r="A44" s="221">
        <v>41685</v>
      </c>
      <c r="B44" s="265">
        <f>'Eff Conc.'!B45</f>
        <v>0</v>
      </c>
      <c r="C44" s="155">
        <f>'Eff Conc.'!C45</f>
        <v>0</v>
      </c>
      <c r="D44" s="59">
        <f>'Eff Conc.'!D45*B44*3.78</f>
        <v>0</v>
      </c>
      <c r="E44" s="59">
        <f>'Eff Conc.'!E45*B44*3.78</f>
        <v>0</v>
      </c>
      <c r="F44" s="59">
        <f>'Eff Conc.'!F45*B44*3.78</f>
        <v>0</v>
      </c>
      <c r="G44" s="59">
        <f>'Eff Conc.'!G45*B44*3.78</f>
        <v>0</v>
      </c>
      <c r="H44" s="59">
        <f>'Eff Conc.'!H45*B44*3.78</f>
        <v>0</v>
      </c>
      <c r="I44" s="59">
        <f>'Eff Conc.'!I45*B44*3.78</f>
        <v>0</v>
      </c>
      <c r="J44" s="59">
        <f>'Eff Conc.'!J45*B44*3.78</f>
        <v>0</v>
      </c>
      <c r="K44" s="59">
        <f>'Eff Conc.'!K45*B44*3.78</f>
        <v>0</v>
      </c>
      <c r="L44" s="59">
        <f>'Eff Conc.'!L45*B44*3.78</f>
        <v>0</v>
      </c>
      <c r="M44" s="59">
        <f>'Eff Conc.'!M45*C44*3.78</f>
        <v>0</v>
      </c>
      <c r="N44" s="67">
        <f>'Eff Conc.'!T45*B44*3.78</f>
        <v>0</v>
      </c>
      <c r="O44" s="81"/>
      <c r="P44" s="81"/>
      <c r="Q44" s="114"/>
      <c r="R44" s="114"/>
    </row>
    <row r="45" spans="1:21">
      <c r="A45" s="223">
        <v>41699</v>
      </c>
      <c r="B45" s="266">
        <f>'Eff Conc.'!B46</f>
        <v>0</v>
      </c>
      <c r="C45" s="160">
        <f>'Eff Conc.'!C46</f>
        <v>0</v>
      </c>
      <c r="D45" s="3">
        <f>'Eff Conc.'!D46*B45*3.78</f>
        <v>0</v>
      </c>
      <c r="E45" s="3">
        <f>'Eff Conc.'!E46*B45*3.78</f>
        <v>0</v>
      </c>
      <c r="F45" s="3">
        <f>'Eff Conc.'!F46*B45*3.78</f>
        <v>0</v>
      </c>
      <c r="G45" s="3">
        <f>'Eff Conc.'!G46*B45*3.78</f>
        <v>0</v>
      </c>
      <c r="H45" s="3">
        <f>'Eff Conc.'!H46*B45*3.78</f>
        <v>0</v>
      </c>
      <c r="I45" s="3">
        <f>'Eff Conc.'!I46*B45*3.78</f>
        <v>0</v>
      </c>
      <c r="J45" s="73">
        <f>'Eff Conc.'!J46*B45*3.78</f>
        <v>0</v>
      </c>
      <c r="K45" s="3">
        <f>'Eff Conc.'!K46*B45*3.78</f>
        <v>0</v>
      </c>
      <c r="L45" s="3">
        <f>'Eff Conc.'!L46*B45*3.78</f>
        <v>0</v>
      </c>
      <c r="M45" s="3">
        <f>'Eff Conc.'!M46*C45*3.78</f>
        <v>0</v>
      </c>
      <c r="N45" s="38">
        <f>'Eff Conc.'!T46*B45*3.78</f>
        <v>0</v>
      </c>
      <c r="O45" s="45"/>
      <c r="P45" s="45"/>
      <c r="Q45" s="51"/>
      <c r="R45" s="51"/>
    </row>
    <row r="46" spans="1:21">
      <c r="A46" s="224">
        <v>41713</v>
      </c>
      <c r="B46" s="267">
        <f>'Eff Conc.'!B47</f>
        <v>0</v>
      </c>
      <c r="C46" s="161">
        <f>'Eff Conc.'!C47</f>
        <v>0</v>
      </c>
      <c r="D46" s="61">
        <f>'Eff Conc.'!D47*B46*3.78</f>
        <v>0</v>
      </c>
      <c r="E46" s="61">
        <f>'Eff Conc.'!E47*B46*3.78</f>
        <v>0</v>
      </c>
      <c r="F46" s="61">
        <f>'Eff Conc.'!F47*B46*3.78</f>
        <v>0</v>
      </c>
      <c r="G46" s="61">
        <f>'Eff Conc.'!G47*B46*3.78</f>
        <v>0</v>
      </c>
      <c r="H46" s="61">
        <f>'Eff Conc.'!H47*B46*3.78</f>
        <v>0</v>
      </c>
      <c r="I46" s="61">
        <f>'Eff Conc.'!I47*B46*3.78</f>
        <v>0</v>
      </c>
      <c r="J46" s="61">
        <f>'Eff Conc.'!J47*B46*3.78</f>
        <v>0</v>
      </c>
      <c r="K46" s="61">
        <f>'Eff Conc.'!K47*B46*3.78</f>
        <v>0</v>
      </c>
      <c r="L46" s="61">
        <f>'Eff Conc.'!L47*B46*3.78</f>
        <v>0</v>
      </c>
      <c r="M46" s="61">
        <f>'Eff Conc.'!M47*C46*3.78</f>
        <v>0</v>
      </c>
      <c r="N46" s="68">
        <f>'Eff Conc.'!T47*B46*3.78</f>
        <v>0</v>
      </c>
      <c r="O46" s="84"/>
      <c r="P46" s="84"/>
      <c r="Q46" s="115"/>
      <c r="R46" s="115"/>
      <c r="S46" s="22" t="s">
        <v>28</v>
      </c>
    </row>
    <row r="47" spans="1:21">
      <c r="A47" s="223">
        <v>41730</v>
      </c>
      <c r="B47" s="266">
        <f>'Eff Conc.'!B48</f>
        <v>0</v>
      </c>
      <c r="C47" s="160">
        <f>'Eff Conc.'!C48</f>
        <v>0</v>
      </c>
      <c r="D47" s="3">
        <f>'Eff Conc.'!D48*B47*3.78</f>
        <v>0</v>
      </c>
      <c r="E47" s="3">
        <f>'Eff Conc.'!E48*B47*3.78</f>
        <v>0</v>
      </c>
      <c r="F47" s="3">
        <f>'Eff Conc.'!F48*B47*3.78</f>
        <v>0</v>
      </c>
      <c r="G47" s="3">
        <f>'Eff Conc.'!G48*B47*3.78</f>
        <v>0</v>
      </c>
      <c r="H47" s="3">
        <f>'Eff Conc.'!H48*B47*3.78</f>
        <v>0</v>
      </c>
      <c r="I47" s="3">
        <f>'Eff Conc.'!I48*B47*3.78</f>
        <v>0</v>
      </c>
      <c r="J47" s="73">
        <f>'Eff Conc.'!J48*B47*3.78</f>
        <v>0</v>
      </c>
      <c r="K47" s="3">
        <f>'Eff Conc.'!K48*B47*3.78</f>
        <v>0</v>
      </c>
      <c r="L47" s="3">
        <f>'Eff Conc.'!L48*B47*3.78</f>
        <v>0</v>
      </c>
      <c r="M47" s="3">
        <f>'Eff Conc.'!M48*C47*3.78</f>
        <v>0</v>
      </c>
      <c r="N47" s="38">
        <f>'Eff Conc.'!T48*B47*3.78</f>
        <v>0</v>
      </c>
      <c r="O47" s="45"/>
      <c r="P47" s="45"/>
      <c r="Q47" s="51"/>
      <c r="R47" s="51"/>
    </row>
    <row r="48" spans="1:21">
      <c r="A48" s="221">
        <v>41744</v>
      </c>
      <c r="B48" s="265">
        <f>'Eff Conc.'!B49</f>
        <v>0</v>
      </c>
      <c r="C48" s="155">
        <f>'Eff Conc.'!C49</f>
        <v>0</v>
      </c>
      <c r="D48" s="59">
        <f>'Eff Conc.'!D49*B48*3.78</f>
        <v>0</v>
      </c>
      <c r="E48" s="59">
        <f>'Eff Conc.'!E49*B48*3.78</f>
        <v>0</v>
      </c>
      <c r="F48" s="59">
        <f>'Eff Conc.'!F49*B48*3.78</f>
        <v>0</v>
      </c>
      <c r="G48" s="59">
        <f>'Eff Conc.'!G49*B48*3.78</f>
        <v>0</v>
      </c>
      <c r="H48" s="59">
        <f>'Eff Conc.'!H49*B48*3.78</f>
        <v>0</v>
      </c>
      <c r="I48" s="59">
        <f>'Eff Conc.'!I49*B48*3.78</f>
        <v>0</v>
      </c>
      <c r="J48" s="59">
        <f>'Eff Conc.'!J49*B48*3.78</f>
        <v>0</v>
      </c>
      <c r="K48" s="59">
        <f>'Eff Conc.'!K49*B48*3.78</f>
        <v>0</v>
      </c>
      <c r="L48" s="59">
        <f>'Eff Conc.'!L49*B48*3.78</f>
        <v>0</v>
      </c>
      <c r="M48" s="59">
        <f>'Eff Conc.'!M49*C48*3.78</f>
        <v>0</v>
      </c>
      <c r="N48" s="67">
        <f>'Eff Conc.'!T49*B48*3.78</f>
        <v>0</v>
      </c>
      <c r="O48" s="81"/>
      <c r="P48" s="81"/>
      <c r="Q48" s="114"/>
      <c r="R48" s="114"/>
      <c r="U48" t="s">
        <v>80</v>
      </c>
    </row>
    <row r="49" spans="1:22">
      <c r="A49" s="223">
        <v>41760</v>
      </c>
      <c r="B49" s="266">
        <f>'Eff Conc.'!B50</f>
        <v>0</v>
      </c>
      <c r="C49" s="160">
        <f>'Eff Conc.'!C50</f>
        <v>0</v>
      </c>
      <c r="D49" s="3">
        <f>'Eff Conc.'!D50*B49*3.78</f>
        <v>0</v>
      </c>
      <c r="E49" s="3">
        <f>'Eff Conc.'!E50*B49*3.78</f>
        <v>0</v>
      </c>
      <c r="F49" s="3">
        <f>'Eff Conc.'!F50*B49*3.78</f>
        <v>0</v>
      </c>
      <c r="G49" s="3">
        <f>'Eff Conc.'!G50*B49*3.78</f>
        <v>0</v>
      </c>
      <c r="H49" s="3">
        <f>'Eff Conc.'!H50*B49*3.78</f>
        <v>0</v>
      </c>
      <c r="I49" s="3">
        <f>'Eff Conc.'!I50*B49*3.78</f>
        <v>0</v>
      </c>
      <c r="J49" s="73">
        <f>'Eff Conc.'!J50*B49*3.78</f>
        <v>0</v>
      </c>
      <c r="K49" s="3">
        <f>'Eff Conc.'!K50*B49*3.78</f>
        <v>0</v>
      </c>
      <c r="L49" s="3">
        <f>'Eff Conc.'!L50*B49*3.78</f>
        <v>0</v>
      </c>
      <c r="M49" s="3">
        <f>'Eff Conc.'!M50*C49*3.78</f>
        <v>0</v>
      </c>
      <c r="N49" s="38">
        <f>'Eff Conc.'!T50*B49*3.78</f>
        <v>0</v>
      </c>
      <c r="O49" s="45"/>
      <c r="P49" s="45"/>
      <c r="Q49" s="51"/>
      <c r="R49" s="51"/>
    </row>
    <row r="50" spans="1:22">
      <c r="A50" s="221">
        <v>41774</v>
      </c>
      <c r="B50" s="265">
        <f>'Eff Conc.'!B51</f>
        <v>0</v>
      </c>
      <c r="C50" s="155">
        <f>'Eff Conc.'!C51</f>
        <v>0</v>
      </c>
      <c r="D50" s="59">
        <f>'Eff Conc.'!D51*B50*3.78</f>
        <v>0</v>
      </c>
      <c r="E50" s="59">
        <f>'Eff Conc.'!E51*B50*3.78</f>
        <v>0</v>
      </c>
      <c r="F50" s="59">
        <f>'Eff Conc.'!F51*B50*3.78</f>
        <v>0</v>
      </c>
      <c r="G50" s="59">
        <f>'Eff Conc.'!G51*B50*3.78</f>
        <v>0</v>
      </c>
      <c r="H50" s="59">
        <f>'Eff Conc.'!H51*B50*3.78</f>
        <v>0</v>
      </c>
      <c r="I50" s="59">
        <f>'Eff Conc.'!I51*B50*3.78</f>
        <v>0</v>
      </c>
      <c r="J50" s="59">
        <f>'Eff Conc.'!J51*B50*3.78</f>
        <v>0</v>
      </c>
      <c r="K50" s="59">
        <f>'Eff Conc.'!K51*B50*3.78</f>
        <v>0</v>
      </c>
      <c r="L50" s="59">
        <f>'Eff Conc.'!L51*B50*3.78</f>
        <v>0</v>
      </c>
      <c r="M50" s="59">
        <f>'Eff Conc.'!M51*C50*3.78</f>
        <v>0</v>
      </c>
      <c r="N50" s="67">
        <f>'Eff Conc.'!T51*B50*3.78</f>
        <v>0</v>
      </c>
      <c r="O50" s="81"/>
      <c r="P50" s="81"/>
      <c r="Q50" s="114"/>
      <c r="R50" s="114"/>
    </row>
    <row r="51" spans="1:22">
      <c r="A51" s="223">
        <v>41791</v>
      </c>
      <c r="B51" s="266">
        <f>'Eff Conc.'!B52</f>
        <v>0</v>
      </c>
      <c r="C51" s="160">
        <f>'Eff Conc.'!C52</f>
        <v>0</v>
      </c>
      <c r="D51" s="3">
        <f>'Eff Conc.'!D52*B51*3.78</f>
        <v>0</v>
      </c>
      <c r="E51" s="3">
        <f>'Eff Conc.'!E52*B51*3.78</f>
        <v>0</v>
      </c>
      <c r="F51" s="3">
        <f>'Eff Conc.'!F52*B51*3.78</f>
        <v>0</v>
      </c>
      <c r="G51" s="3">
        <f>'Eff Conc.'!G52*B51*3.78</f>
        <v>0</v>
      </c>
      <c r="H51" s="3">
        <f>'Eff Conc.'!H52*B51*3.78</f>
        <v>0</v>
      </c>
      <c r="I51" s="3">
        <f>'Eff Conc.'!I52*B51*3.78</f>
        <v>0</v>
      </c>
      <c r="J51" s="73">
        <f>'Eff Conc.'!J52*B51*3.78</f>
        <v>0</v>
      </c>
      <c r="K51" s="3">
        <f>'Eff Conc.'!K52*B51*3.78</f>
        <v>0</v>
      </c>
      <c r="L51" s="3">
        <f>'Eff Conc.'!L52*B51*3.78</f>
        <v>0</v>
      </c>
      <c r="M51" s="3">
        <f>'Eff Conc.'!M52*C51*3.78</f>
        <v>0</v>
      </c>
      <c r="N51" s="38">
        <f>'Eff Conc.'!T52*B51*3.78</f>
        <v>0</v>
      </c>
      <c r="O51" s="45"/>
      <c r="P51" s="45"/>
      <c r="Q51" s="51"/>
      <c r="R51" s="51"/>
    </row>
    <row r="52" spans="1:22" ht="15.75" thickBot="1">
      <c r="A52" s="222">
        <v>41805</v>
      </c>
      <c r="B52" s="268">
        <f>'Eff Conc.'!B53</f>
        <v>0</v>
      </c>
      <c r="C52" s="156">
        <f>'Eff Conc.'!C53</f>
        <v>0</v>
      </c>
      <c r="D52" s="70">
        <f>'Eff Conc.'!D53*B52*3.78</f>
        <v>0</v>
      </c>
      <c r="E52" s="70">
        <f>'Eff Conc.'!E53*B52*3.78</f>
        <v>0</v>
      </c>
      <c r="F52" s="70">
        <f>'Eff Conc.'!F53*B52*3.78</f>
        <v>0</v>
      </c>
      <c r="G52" s="70">
        <f>'Eff Conc.'!G53*B52*3.78</f>
        <v>0</v>
      </c>
      <c r="H52" s="70">
        <f>'Eff Conc.'!H53*B52*3.78</f>
        <v>0</v>
      </c>
      <c r="I52" s="70">
        <f>'Eff Conc.'!I53*B52*3.78</f>
        <v>0</v>
      </c>
      <c r="J52" s="70">
        <f>'Eff Conc.'!J53*B52*3.78</f>
        <v>0</v>
      </c>
      <c r="K52" s="70">
        <f>'Eff Conc.'!K53*B52*3.78</f>
        <v>0</v>
      </c>
      <c r="L52" s="70">
        <f>'Eff Conc.'!L53*B52*3.78</f>
        <v>0</v>
      </c>
      <c r="M52" s="70">
        <f>'Eff Conc.'!M53*C52*3.78</f>
        <v>0</v>
      </c>
      <c r="N52" s="71">
        <f>'Eff Conc.'!T53*B52*3.78</f>
        <v>0</v>
      </c>
      <c r="O52" s="116"/>
      <c r="P52" s="116"/>
      <c r="Q52" s="117"/>
      <c r="R52" s="117"/>
      <c r="S52" s="293" t="s">
        <v>94</v>
      </c>
    </row>
    <row r="53" spans="1:22">
      <c r="R53" s="33"/>
    </row>
    <row r="54" spans="1:22">
      <c r="R54" s="34"/>
    </row>
    <row r="55" spans="1:22" ht="23.25">
      <c r="B55" s="341" t="s">
        <v>42</v>
      </c>
      <c r="C55" s="341"/>
      <c r="D55" s="341"/>
      <c r="E55" s="341"/>
      <c r="F55" s="341"/>
      <c r="G55" s="341"/>
      <c r="H55" s="341"/>
      <c r="I55" s="341"/>
      <c r="J55" s="341"/>
      <c r="K55" s="341"/>
      <c r="L55" s="341"/>
      <c r="M55" s="341"/>
      <c r="N55" s="341"/>
      <c r="O55" s="21"/>
      <c r="P55" s="21"/>
      <c r="Q55" s="21"/>
      <c r="R55" s="253"/>
      <c r="S55" s="21"/>
      <c r="T55" s="21"/>
      <c r="U55" s="21"/>
      <c r="V55" s="21"/>
    </row>
    <row r="56" spans="1:22" ht="15.75" thickBot="1">
      <c r="B56" s="348" t="s">
        <v>40</v>
      </c>
      <c r="C56" s="348"/>
      <c r="D56" s="348"/>
      <c r="E56" s="348"/>
      <c r="F56" s="348"/>
      <c r="G56" s="348"/>
      <c r="H56" s="348"/>
      <c r="I56" s="348"/>
      <c r="J56" s="348"/>
      <c r="K56" s="348"/>
      <c r="L56" s="348"/>
      <c r="M56" s="348"/>
      <c r="N56" s="348"/>
      <c r="O56" s="118"/>
      <c r="P56" s="118"/>
      <c r="Q56" s="118"/>
      <c r="R56" s="254"/>
      <c r="S56" s="118"/>
      <c r="T56" s="118"/>
      <c r="U56" s="118"/>
      <c r="V56" s="118"/>
    </row>
    <row r="57" spans="1:22">
      <c r="A57" s="27" t="s">
        <v>33</v>
      </c>
      <c r="B57" s="25">
        <f>'Eff Conc.'!B58</f>
        <v>0</v>
      </c>
      <c r="C57" s="28">
        <f>'Eff Conc.'!C58</f>
        <v>0</v>
      </c>
      <c r="D57" s="112">
        <f t="shared" ref="D57:D60" si="0">SUM(F57,G57,H57)</f>
        <v>0</v>
      </c>
      <c r="E57" s="28">
        <f>'Eff Conc.'!E58*B57*3.78</f>
        <v>0</v>
      </c>
      <c r="F57" s="28">
        <f>'Eff Conc.'!F58*B57*3.78</f>
        <v>0</v>
      </c>
      <c r="G57" s="28">
        <f>'Eff Conc.'!G58*B57*3.78</f>
        <v>0</v>
      </c>
      <c r="H57" s="28">
        <f>'Eff Conc.'!H58*B57*3.78</f>
        <v>0</v>
      </c>
      <c r="I57" s="26">
        <f>'Eff Conc.'!I58*B57*3.78</f>
        <v>0</v>
      </c>
      <c r="J57" s="79"/>
      <c r="K57" s="25">
        <f>'Eff Conc.'!K58*B57*3.78</f>
        <v>0</v>
      </c>
      <c r="L57" s="28">
        <f>'Eff Conc.'!L58*B57*3.78</f>
        <v>0</v>
      </c>
      <c r="M57" s="26">
        <f>'Eff Conc.'!M58*C57*3.78</f>
        <v>0</v>
      </c>
      <c r="N57" s="37">
        <f>'Eff Conc.'!T58*B57*3.78</f>
        <v>0</v>
      </c>
      <c r="O57" s="50"/>
      <c r="P57" s="50"/>
      <c r="Q57" s="108"/>
      <c r="R57" s="50"/>
      <c r="S57" s="99"/>
      <c r="T57" s="99"/>
      <c r="U57" s="99"/>
      <c r="V57" s="99"/>
    </row>
    <row r="58" spans="1:22">
      <c r="A58" s="29" t="s">
        <v>33</v>
      </c>
      <c r="B58" s="1">
        <f>'Eff Conc.'!B59</f>
        <v>0</v>
      </c>
      <c r="C58" s="3">
        <f>'Eff Conc.'!C59</f>
        <v>0</v>
      </c>
      <c r="D58" s="94">
        <f t="shared" si="0"/>
        <v>0</v>
      </c>
      <c r="E58" s="3">
        <f>'Eff Conc.'!E59*B58*3.78</f>
        <v>0</v>
      </c>
      <c r="F58" s="3">
        <f>'Eff Conc.'!F59*B58*3.78</f>
        <v>0</v>
      </c>
      <c r="G58" s="3">
        <f>'Eff Conc.'!G59*B58*3.78</f>
        <v>0</v>
      </c>
      <c r="H58" s="3">
        <f>'Eff Conc.'!H59*B58*3.78</f>
        <v>0</v>
      </c>
      <c r="I58" s="2">
        <f>'Eff Conc.'!I59*B58*3.78</f>
        <v>0</v>
      </c>
      <c r="J58" s="73"/>
      <c r="K58" s="1">
        <f>'Eff Conc.'!K59*B58*3.78</f>
        <v>0</v>
      </c>
      <c r="L58" s="3">
        <f>'Eff Conc.'!L59*B58*3.78</f>
        <v>0</v>
      </c>
      <c r="M58" s="2">
        <f>'Eff Conc.'!M59*C58*3.78</f>
        <v>0</v>
      </c>
      <c r="N58" s="38">
        <f>'Eff Conc.'!T59*B58*3.78</f>
        <v>0</v>
      </c>
      <c r="O58" s="51"/>
      <c r="P58" s="51"/>
      <c r="Q58" s="109"/>
      <c r="R58" s="51"/>
    </row>
    <row r="59" spans="1:22">
      <c r="A59" s="29" t="s">
        <v>37</v>
      </c>
      <c r="B59" s="1">
        <f>'Eff Conc.'!B60</f>
        <v>0</v>
      </c>
      <c r="C59" s="3">
        <f>'Eff Conc.'!C60</f>
        <v>0</v>
      </c>
      <c r="D59" s="1">
        <f t="shared" si="0"/>
        <v>0</v>
      </c>
      <c r="E59" s="3">
        <f>'Eff Conc.'!E60*B59*3.78</f>
        <v>0</v>
      </c>
      <c r="F59" s="3">
        <f>'Eff Conc.'!F60*B59*3.78</f>
        <v>0</v>
      </c>
      <c r="G59" s="3">
        <f>'Eff Conc.'!G60*B59*3.78</f>
        <v>0</v>
      </c>
      <c r="H59" s="3">
        <f>'Eff Conc.'!H60*B59*3.78</f>
        <v>0</v>
      </c>
      <c r="I59" s="2">
        <f>'Eff Conc.'!I60*B59*3.78</f>
        <v>0</v>
      </c>
      <c r="J59" s="73"/>
      <c r="K59" s="1">
        <f>'Eff Conc.'!K60*B59*3.78</f>
        <v>0</v>
      </c>
      <c r="L59" s="3">
        <f>'Eff Conc.'!L60*B59*3.78</f>
        <v>0</v>
      </c>
      <c r="M59" s="2">
        <f>'Eff Conc.'!M60*C59*3.78</f>
        <v>0</v>
      </c>
      <c r="N59" s="38">
        <f>'Eff Conc.'!T60*B59*3.78</f>
        <v>0</v>
      </c>
      <c r="O59" s="51"/>
      <c r="P59" s="51"/>
      <c r="Q59" s="110"/>
      <c r="R59" s="51"/>
    </row>
    <row r="60" spans="1:22" ht="15.75" thickBot="1">
      <c r="A60" s="31" t="s">
        <v>37</v>
      </c>
      <c r="B60" s="4">
        <f>'Eff Conc.'!B61</f>
        <v>0</v>
      </c>
      <c r="C60" s="6">
        <f>'Eff Conc.'!C61</f>
        <v>0</v>
      </c>
      <c r="D60" s="101">
        <f t="shared" si="0"/>
        <v>0</v>
      </c>
      <c r="E60" s="6">
        <f>'Eff Conc.'!E61*B60*3.78</f>
        <v>0</v>
      </c>
      <c r="F60" s="6">
        <f>'Eff Conc.'!F61*B60*3.78</f>
        <v>0</v>
      </c>
      <c r="G60" s="6">
        <f>'Eff Conc.'!G61*B60*3.78</f>
        <v>0</v>
      </c>
      <c r="H60" s="6">
        <f>'Eff Conc.'!H61*B60*3.78</f>
        <v>0</v>
      </c>
      <c r="I60" s="5">
        <f>'Eff Conc.'!I61*B60*3.78</f>
        <v>0</v>
      </c>
      <c r="J60" s="74"/>
      <c r="K60" s="4">
        <f>'Eff Conc.'!K61*B60*3.78</f>
        <v>0</v>
      </c>
      <c r="L60" s="6">
        <f>'Eff Conc.'!L61*B60*3.78</f>
        <v>0</v>
      </c>
      <c r="M60" s="5">
        <f>'Eff Conc.'!M61*C60*3.78</f>
        <v>0</v>
      </c>
      <c r="N60" s="39">
        <f>'Eff Conc.'!T61*B60*3.78</f>
        <v>0</v>
      </c>
      <c r="O60" s="52"/>
      <c r="P60" s="52"/>
      <c r="Q60" s="111"/>
      <c r="R60" s="52"/>
    </row>
  </sheetData>
  <mergeCells count="7">
    <mergeCell ref="B6:O6"/>
    <mergeCell ref="B1:O2"/>
    <mergeCell ref="B55:N55"/>
    <mergeCell ref="B56:N56"/>
    <mergeCell ref="B7:C7"/>
    <mergeCell ref="B3:Q3"/>
    <mergeCell ref="B4:Q4"/>
  </mergeCells>
  <pageMargins left="0.25" right="0.25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Q15"/>
  <sheetViews>
    <sheetView workbookViewId="0">
      <selection activeCell="Q7" sqref="Q7"/>
    </sheetView>
  </sheetViews>
  <sheetFormatPr defaultRowHeight="15"/>
  <cols>
    <col min="1" max="1" width="10.7109375" customWidth="1"/>
    <col min="2" max="2" width="10.140625" customWidth="1"/>
    <col min="3" max="14" width="6" customWidth="1"/>
    <col min="15" max="16" width="5" customWidth="1"/>
  </cols>
  <sheetData>
    <row r="1" spans="1:17" ht="23.25" customHeight="1">
      <c r="D1" s="341" t="s">
        <v>74</v>
      </c>
      <c r="E1" s="341"/>
      <c r="F1" s="341"/>
      <c r="G1" s="341"/>
      <c r="H1" s="341"/>
      <c r="I1" s="341"/>
      <c r="J1" s="341"/>
      <c r="K1" s="341"/>
      <c r="L1" s="341"/>
      <c r="M1" s="341"/>
      <c r="N1" s="341"/>
      <c r="O1" s="202"/>
      <c r="P1" s="202"/>
    </row>
    <row r="2" spans="1:17" ht="23.25" customHeight="1">
      <c r="C2" s="355" t="s">
        <v>76</v>
      </c>
      <c r="D2" s="355"/>
      <c r="E2" s="355"/>
      <c r="F2" s="355"/>
      <c r="G2" s="355"/>
      <c r="H2" s="355"/>
      <c r="I2" s="355"/>
      <c r="J2" s="355"/>
      <c r="K2" s="355"/>
      <c r="L2" s="355"/>
      <c r="M2" s="355"/>
      <c r="N2" s="355"/>
      <c r="O2" s="355"/>
      <c r="P2" s="355"/>
    </row>
    <row r="3" spans="1:17" ht="18.75">
      <c r="C3" s="345" t="s">
        <v>91</v>
      </c>
      <c r="D3" s="345"/>
      <c r="E3" s="345"/>
      <c r="F3" s="345"/>
      <c r="G3" s="345"/>
      <c r="H3" s="345"/>
      <c r="I3" s="345"/>
      <c r="J3" s="345"/>
      <c r="K3" s="345"/>
      <c r="L3" s="345"/>
      <c r="M3" s="345"/>
      <c r="N3" s="345"/>
      <c r="O3" s="345"/>
      <c r="P3" s="345"/>
      <c r="Q3" s="345"/>
    </row>
    <row r="4" spans="1:17" ht="19.5" thickBot="1">
      <c r="C4" s="346" t="s">
        <v>92</v>
      </c>
      <c r="D4" s="346"/>
      <c r="E4" s="346"/>
      <c r="F4" s="346"/>
      <c r="G4" s="346"/>
      <c r="H4" s="346"/>
      <c r="I4" s="346"/>
      <c r="J4" s="346"/>
      <c r="K4" s="346"/>
      <c r="L4" s="346"/>
      <c r="M4" s="346"/>
      <c r="N4" s="346"/>
      <c r="O4" s="346"/>
      <c r="P4" s="346"/>
      <c r="Q4" s="346"/>
    </row>
    <row r="5" spans="1:17" ht="27.75" customHeight="1">
      <c r="A5" s="229" t="s">
        <v>81</v>
      </c>
      <c r="B5" s="42" t="s">
        <v>0</v>
      </c>
      <c r="C5" s="349" t="s">
        <v>4</v>
      </c>
      <c r="D5" s="350"/>
      <c r="E5" s="349" t="s">
        <v>1</v>
      </c>
      <c r="F5" s="350"/>
      <c r="G5" s="349" t="s">
        <v>2</v>
      </c>
      <c r="H5" s="350"/>
      <c r="I5" s="349" t="s">
        <v>3</v>
      </c>
      <c r="J5" s="350"/>
      <c r="K5" s="349" t="s">
        <v>8</v>
      </c>
      <c r="L5" s="350"/>
      <c r="M5" s="351" t="s">
        <v>50</v>
      </c>
      <c r="N5" s="350"/>
      <c r="O5" s="351" t="s">
        <v>10</v>
      </c>
      <c r="P5" s="350"/>
      <c r="Q5" s="20"/>
    </row>
    <row r="6" spans="1:17" ht="18.75" customHeight="1" thickBot="1">
      <c r="A6" s="212"/>
      <c r="B6" s="237" t="s">
        <v>77</v>
      </c>
      <c r="C6" s="14" t="s">
        <v>68</v>
      </c>
      <c r="D6" s="134" t="s">
        <v>69</v>
      </c>
      <c r="E6" s="14" t="s">
        <v>68</v>
      </c>
      <c r="F6" s="134" t="s">
        <v>69</v>
      </c>
      <c r="G6" s="14" t="s">
        <v>68</v>
      </c>
      <c r="H6" s="134" t="s">
        <v>69</v>
      </c>
      <c r="I6" s="14" t="s">
        <v>68</v>
      </c>
      <c r="J6" s="134" t="s">
        <v>69</v>
      </c>
      <c r="K6" s="14" t="s">
        <v>68</v>
      </c>
      <c r="L6" s="134" t="s">
        <v>69</v>
      </c>
      <c r="M6" s="193" t="s">
        <v>68</v>
      </c>
      <c r="N6" s="194" t="s">
        <v>69</v>
      </c>
      <c r="O6" s="193" t="s">
        <v>68</v>
      </c>
      <c r="P6" s="134" t="s">
        <v>69</v>
      </c>
      <c r="Q6" s="323" t="s">
        <v>96</v>
      </c>
    </row>
    <row r="7" spans="1:17">
      <c r="A7" s="218" t="s">
        <v>32</v>
      </c>
      <c r="B7" s="295">
        <v>41100</v>
      </c>
      <c r="C7" s="301">
        <v>0.1</v>
      </c>
      <c r="D7" s="300">
        <v>0.2</v>
      </c>
      <c r="E7" s="302">
        <v>2.5999999999999999E-3</v>
      </c>
      <c r="F7" s="300">
        <v>0.2</v>
      </c>
      <c r="G7" s="302">
        <v>1.6000000000000001E-3</v>
      </c>
      <c r="H7" s="300">
        <v>0.2</v>
      </c>
      <c r="I7" s="299">
        <v>0.1</v>
      </c>
      <c r="J7" s="300">
        <v>0.2</v>
      </c>
      <c r="K7" s="303">
        <v>0.4</v>
      </c>
      <c r="L7" s="298">
        <v>2</v>
      </c>
      <c r="M7" s="304">
        <v>0.09</v>
      </c>
      <c r="N7" s="298">
        <v>1</v>
      </c>
      <c r="O7" s="297">
        <v>0.3</v>
      </c>
      <c r="P7" s="296">
        <v>1</v>
      </c>
      <c r="Q7" s="284" t="s">
        <v>27</v>
      </c>
    </row>
    <row r="8" spans="1:17">
      <c r="A8" s="219" t="s">
        <v>33</v>
      </c>
      <c r="B8" s="219"/>
      <c r="C8" s="207"/>
      <c r="D8" s="140"/>
      <c r="E8" s="94"/>
      <c r="F8" s="140"/>
      <c r="G8" s="94"/>
      <c r="H8" s="140"/>
      <c r="I8" s="94"/>
      <c r="J8" s="140"/>
      <c r="K8" s="94"/>
      <c r="L8" s="140"/>
      <c r="M8" s="95"/>
      <c r="N8" s="140"/>
      <c r="O8" s="97"/>
      <c r="P8" s="140"/>
      <c r="Q8" s="320" t="s">
        <v>28</v>
      </c>
    </row>
    <row r="9" spans="1:17">
      <c r="A9" s="220" t="s">
        <v>34</v>
      </c>
      <c r="B9" s="220"/>
      <c r="C9" s="208"/>
      <c r="D9" s="137"/>
      <c r="E9" s="1"/>
      <c r="F9" s="137"/>
      <c r="G9" s="1"/>
      <c r="H9" s="137"/>
      <c r="I9" s="1"/>
      <c r="J9" s="137"/>
      <c r="K9" s="94"/>
      <c r="L9" s="137"/>
      <c r="M9" s="3"/>
      <c r="N9" s="137"/>
      <c r="O9" s="53"/>
      <c r="P9" s="137"/>
      <c r="Q9" s="321" t="s">
        <v>94</v>
      </c>
    </row>
    <row r="10" spans="1:17">
      <c r="A10" s="221" t="s">
        <v>35</v>
      </c>
      <c r="B10" s="234"/>
      <c r="C10" s="209"/>
      <c r="D10" s="203"/>
      <c r="E10" s="204"/>
      <c r="F10" s="203"/>
      <c r="G10" s="204"/>
      <c r="H10" s="203"/>
      <c r="I10" s="204"/>
      <c r="J10" s="203"/>
      <c r="K10" s="204"/>
      <c r="L10" s="203"/>
      <c r="M10" s="205"/>
      <c r="N10" s="203"/>
      <c r="O10" s="206"/>
      <c r="P10" s="203"/>
      <c r="Q10" s="320" t="s">
        <v>27</v>
      </c>
    </row>
    <row r="11" spans="1:17" ht="15.75" thickBot="1">
      <c r="A11" s="222" t="s">
        <v>36</v>
      </c>
      <c r="B11" s="235"/>
      <c r="C11" s="210"/>
      <c r="D11" s="139"/>
      <c r="E11" s="69"/>
      <c r="F11" s="139"/>
      <c r="G11" s="69"/>
      <c r="H11" s="139"/>
      <c r="I11" s="69"/>
      <c r="J11" s="139"/>
      <c r="K11" s="69"/>
      <c r="L11" s="139"/>
      <c r="M11" s="70"/>
      <c r="N11" s="139"/>
      <c r="O11" s="86"/>
      <c r="P11" s="139"/>
      <c r="Q11" s="283" t="s">
        <v>94</v>
      </c>
    </row>
    <row r="13" spans="1:17">
      <c r="B13" s="20"/>
    </row>
    <row r="14" spans="1:17">
      <c r="B14" s="20"/>
    </row>
    <row r="15" spans="1:17">
      <c r="B15" s="20"/>
    </row>
  </sheetData>
  <mergeCells count="11">
    <mergeCell ref="M5:N5"/>
    <mergeCell ref="O5:P5"/>
    <mergeCell ref="D1:N1"/>
    <mergeCell ref="C5:D5"/>
    <mergeCell ref="E5:F5"/>
    <mergeCell ref="G5:H5"/>
    <mergeCell ref="I5:J5"/>
    <mergeCell ref="K5:L5"/>
    <mergeCell ref="C2:P2"/>
    <mergeCell ref="C3:Q3"/>
    <mergeCell ref="C4:Q4"/>
  </mergeCells>
  <pageMargins left="0.7" right="0.7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V52"/>
  <sheetViews>
    <sheetView workbookViewId="0">
      <selection activeCell="S25" sqref="S25"/>
    </sheetView>
  </sheetViews>
  <sheetFormatPr defaultRowHeight="15"/>
  <cols>
    <col min="1" max="1" width="11" customWidth="1"/>
    <col min="2" max="19" width="6" customWidth="1"/>
    <col min="20" max="21" width="5" customWidth="1"/>
  </cols>
  <sheetData>
    <row r="1" spans="1:22" ht="23.25" customHeight="1">
      <c r="C1" s="341" t="s">
        <v>75</v>
      </c>
      <c r="D1" s="341"/>
      <c r="E1" s="341"/>
      <c r="F1" s="341"/>
      <c r="G1" s="341"/>
      <c r="H1" s="341"/>
      <c r="I1" s="341"/>
      <c r="J1" s="341"/>
      <c r="K1" s="341"/>
      <c r="L1" s="341"/>
      <c r="M1" s="341"/>
      <c r="N1" s="341"/>
      <c r="O1" s="341"/>
      <c r="P1" s="341"/>
      <c r="Q1" s="341"/>
      <c r="R1" s="341"/>
      <c r="S1" s="341"/>
      <c r="T1" s="179"/>
      <c r="U1" s="179"/>
    </row>
    <row r="2" spans="1:22" s="20" customFormat="1" ht="20.25" customHeight="1">
      <c r="C2" s="340" t="s">
        <v>38</v>
      </c>
      <c r="D2" s="340"/>
      <c r="E2" s="340"/>
      <c r="F2" s="340"/>
      <c r="G2" s="340"/>
      <c r="H2" s="340"/>
      <c r="I2" s="340"/>
      <c r="J2" s="340"/>
      <c r="K2" s="340"/>
      <c r="L2" s="340"/>
      <c r="M2" s="340"/>
      <c r="N2" s="340"/>
      <c r="O2" s="340"/>
      <c r="P2" s="340"/>
      <c r="Q2" s="340"/>
      <c r="R2" s="340"/>
      <c r="S2" s="340"/>
      <c r="T2" s="181"/>
      <c r="U2" s="181"/>
    </row>
    <row r="3" spans="1:22" ht="18.75">
      <c r="B3" s="345" t="s">
        <v>91</v>
      </c>
      <c r="C3" s="345"/>
      <c r="D3" s="345"/>
      <c r="E3" s="345"/>
      <c r="F3" s="345"/>
      <c r="G3" s="345"/>
      <c r="H3" s="345"/>
      <c r="I3" s="345"/>
      <c r="J3" s="345"/>
      <c r="K3" s="345"/>
      <c r="L3" s="345"/>
      <c r="M3" s="345"/>
      <c r="N3" s="345"/>
      <c r="O3" s="345"/>
      <c r="P3" s="345"/>
    </row>
    <row r="4" spans="1:22" ht="19.5" thickBot="1">
      <c r="B4" s="346" t="s">
        <v>92</v>
      </c>
      <c r="C4" s="346"/>
      <c r="D4" s="346"/>
      <c r="E4" s="346"/>
      <c r="F4" s="346"/>
      <c r="G4" s="346"/>
      <c r="H4" s="346"/>
      <c r="I4" s="346"/>
      <c r="J4" s="346"/>
      <c r="K4" s="346"/>
      <c r="L4" s="346"/>
      <c r="M4" s="346"/>
      <c r="N4" s="346"/>
      <c r="O4" s="346"/>
      <c r="P4" s="346"/>
    </row>
    <row r="5" spans="1:22" ht="27.75" customHeight="1">
      <c r="A5" s="182" t="s">
        <v>0</v>
      </c>
      <c r="B5" s="349" t="s">
        <v>4</v>
      </c>
      <c r="C5" s="350"/>
      <c r="D5" s="349" t="s">
        <v>5</v>
      </c>
      <c r="E5" s="350"/>
      <c r="F5" s="349" t="s">
        <v>1</v>
      </c>
      <c r="G5" s="350"/>
      <c r="H5" s="349" t="s">
        <v>2</v>
      </c>
      <c r="I5" s="350"/>
      <c r="J5" s="349" t="s">
        <v>3</v>
      </c>
      <c r="K5" s="350"/>
      <c r="L5" s="349" t="s">
        <v>7</v>
      </c>
      <c r="M5" s="350"/>
      <c r="N5" s="349" t="s">
        <v>8</v>
      </c>
      <c r="O5" s="350"/>
      <c r="P5" s="349" t="s">
        <v>56</v>
      </c>
      <c r="Q5" s="350"/>
      <c r="R5" s="351" t="s">
        <v>50</v>
      </c>
      <c r="S5" s="350"/>
      <c r="T5" s="351" t="s">
        <v>10</v>
      </c>
      <c r="U5" s="350"/>
      <c r="V5" s="20"/>
    </row>
    <row r="6" spans="1:22" ht="18.75" customHeight="1" thickBot="1">
      <c r="A6" s="212" t="s">
        <v>77</v>
      </c>
      <c r="B6" s="14" t="s">
        <v>68</v>
      </c>
      <c r="C6" s="134" t="s">
        <v>69</v>
      </c>
      <c r="D6" s="14" t="s">
        <v>68</v>
      </c>
      <c r="E6" s="134" t="s">
        <v>69</v>
      </c>
      <c r="F6" s="14" t="s">
        <v>68</v>
      </c>
      <c r="G6" s="134" t="s">
        <v>69</v>
      </c>
      <c r="H6" s="14" t="s">
        <v>68</v>
      </c>
      <c r="I6" s="134" t="s">
        <v>69</v>
      </c>
      <c r="J6" s="14" t="s">
        <v>68</v>
      </c>
      <c r="K6" s="134" t="s">
        <v>69</v>
      </c>
      <c r="L6" s="14" t="s">
        <v>68</v>
      </c>
      <c r="M6" s="134" t="s">
        <v>69</v>
      </c>
      <c r="N6" s="14" t="s">
        <v>68</v>
      </c>
      <c r="O6" s="134" t="s">
        <v>69</v>
      </c>
      <c r="P6" s="14" t="s">
        <v>68</v>
      </c>
      <c r="Q6" s="134" t="s">
        <v>69</v>
      </c>
      <c r="R6" s="193" t="s">
        <v>68</v>
      </c>
      <c r="S6" s="194" t="s">
        <v>69</v>
      </c>
      <c r="T6" s="193" t="s">
        <v>68</v>
      </c>
      <c r="U6" s="134" t="s">
        <v>69</v>
      </c>
      <c r="V6" s="323" t="s">
        <v>96</v>
      </c>
    </row>
    <row r="7" spans="1:22">
      <c r="A7" s="307">
        <v>41100</v>
      </c>
      <c r="B7" s="313">
        <v>0.1</v>
      </c>
      <c r="C7" s="314">
        <v>0.2</v>
      </c>
      <c r="D7" s="313">
        <v>0.1</v>
      </c>
      <c r="E7" s="312">
        <v>1</v>
      </c>
      <c r="F7" s="308">
        <v>0.13</v>
      </c>
      <c r="G7" s="309">
        <v>10</v>
      </c>
      <c r="H7" s="315">
        <v>1.6000000000000001E-3</v>
      </c>
      <c r="I7" s="314">
        <v>0.2</v>
      </c>
      <c r="J7" s="313">
        <v>0.1</v>
      </c>
      <c r="K7" s="314">
        <v>0.2</v>
      </c>
      <c r="L7" s="318"/>
      <c r="M7" s="319"/>
      <c r="N7" s="316">
        <v>0.2</v>
      </c>
      <c r="O7" s="312">
        <v>1</v>
      </c>
      <c r="P7" s="313">
        <v>0.2</v>
      </c>
      <c r="Q7" s="312">
        <v>1</v>
      </c>
      <c r="R7" s="317">
        <v>0.09</v>
      </c>
      <c r="S7" s="312">
        <v>1</v>
      </c>
      <c r="T7" s="311">
        <v>0.3</v>
      </c>
      <c r="U7" s="309">
        <v>1</v>
      </c>
    </row>
    <row r="8" spans="1:22">
      <c r="A8" s="216"/>
      <c r="B8" s="197"/>
      <c r="C8" s="138"/>
      <c r="D8" s="64"/>
      <c r="E8" s="138"/>
      <c r="F8" s="64"/>
      <c r="G8" s="138"/>
      <c r="H8" s="64"/>
      <c r="I8" s="138"/>
      <c r="J8" s="64"/>
      <c r="K8" s="138"/>
      <c r="L8" s="64"/>
      <c r="M8" s="138"/>
      <c r="N8" s="64"/>
      <c r="O8" s="138"/>
      <c r="P8" s="64"/>
      <c r="Q8" s="138"/>
      <c r="R8" s="61"/>
      <c r="S8" s="138"/>
      <c r="T8" s="83"/>
      <c r="U8" s="138"/>
      <c r="V8" s="22" t="s">
        <v>27</v>
      </c>
    </row>
    <row r="9" spans="1:22">
      <c r="A9" s="215">
        <v>41183</v>
      </c>
      <c r="B9" s="29"/>
      <c r="C9" s="137"/>
      <c r="D9" s="1"/>
      <c r="E9" s="137"/>
      <c r="F9" s="1"/>
      <c r="G9" s="137"/>
      <c r="H9" s="1"/>
      <c r="I9" s="137"/>
      <c r="J9" s="1"/>
      <c r="K9" s="137"/>
      <c r="L9" s="195"/>
      <c r="M9" s="196"/>
      <c r="N9" s="94"/>
      <c r="O9" s="137"/>
      <c r="P9" s="1"/>
      <c r="Q9" s="137"/>
      <c r="R9" s="3"/>
      <c r="S9" s="137"/>
      <c r="T9" s="53"/>
      <c r="U9" s="137"/>
    </row>
    <row r="10" spans="1:22">
      <c r="A10" s="214">
        <v>41197</v>
      </c>
      <c r="B10" s="65"/>
      <c r="C10" s="136"/>
      <c r="D10" s="66"/>
      <c r="E10" s="136"/>
      <c r="F10" s="66"/>
      <c r="G10" s="136"/>
      <c r="H10" s="66"/>
      <c r="I10" s="136"/>
      <c r="J10" s="66"/>
      <c r="K10" s="136"/>
      <c r="L10" s="66"/>
      <c r="M10" s="136"/>
      <c r="N10" s="66"/>
      <c r="O10" s="136"/>
      <c r="P10" s="66"/>
      <c r="Q10" s="136"/>
      <c r="R10" s="59"/>
      <c r="S10" s="136"/>
      <c r="T10" s="80"/>
      <c r="U10" s="136"/>
    </row>
    <row r="11" spans="1:22">
      <c r="A11" s="215">
        <v>41214</v>
      </c>
      <c r="B11" s="29"/>
      <c r="C11" s="137"/>
      <c r="D11" s="1"/>
      <c r="E11" s="137"/>
      <c r="F11" s="1"/>
      <c r="G11" s="137"/>
      <c r="H11" s="1"/>
      <c r="I11" s="137"/>
      <c r="J11" s="1"/>
      <c r="K11" s="137"/>
      <c r="L11" s="195"/>
      <c r="M11" s="196"/>
      <c r="N11" s="94"/>
      <c r="O11" s="137"/>
      <c r="P11" s="1"/>
      <c r="Q11" s="137"/>
      <c r="R11" s="3"/>
      <c r="S11" s="137"/>
      <c r="T11" s="53"/>
      <c r="U11" s="137"/>
    </row>
    <row r="12" spans="1:22">
      <c r="A12" s="214">
        <v>41228</v>
      </c>
      <c r="B12" s="65"/>
      <c r="C12" s="136"/>
      <c r="D12" s="66"/>
      <c r="E12" s="136"/>
      <c r="F12" s="66"/>
      <c r="G12" s="136"/>
      <c r="H12" s="66"/>
      <c r="I12" s="136"/>
      <c r="J12" s="66"/>
      <c r="K12" s="136"/>
      <c r="L12" s="66"/>
      <c r="M12" s="136"/>
      <c r="N12" s="66"/>
      <c r="O12" s="136"/>
      <c r="P12" s="66"/>
      <c r="Q12" s="136"/>
      <c r="R12" s="59"/>
      <c r="S12" s="136"/>
      <c r="T12" s="80"/>
      <c r="U12" s="136"/>
    </row>
    <row r="13" spans="1:22">
      <c r="A13" s="215">
        <v>41249</v>
      </c>
      <c r="B13" s="325">
        <v>0.1</v>
      </c>
      <c r="C13" s="326">
        <v>0.2</v>
      </c>
      <c r="D13" s="325">
        <v>0.1</v>
      </c>
      <c r="E13" s="327">
        <v>1</v>
      </c>
      <c r="F13" s="328">
        <v>2.5999999999999999E-2</v>
      </c>
      <c r="G13" s="327">
        <v>2</v>
      </c>
      <c r="H13" s="329">
        <v>1.6000000000000001E-3</v>
      </c>
      <c r="I13" s="326">
        <v>0.2</v>
      </c>
      <c r="J13" s="325">
        <v>0.1</v>
      </c>
      <c r="K13" s="326">
        <v>0.2</v>
      </c>
      <c r="L13" s="195"/>
      <c r="M13" s="196"/>
      <c r="N13" s="325">
        <v>0.2</v>
      </c>
      <c r="O13" s="327">
        <v>1</v>
      </c>
      <c r="P13" s="325">
        <v>0.2</v>
      </c>
      <c r="Q13" s="327">
        <v>1</v>
      </c>
      <c r="R13" s="330">
        <v>4.4999999999999998E-2</v>
      </c>
      <c r="S13" s="326">
        <v>0.5</v>
      </c>
      <c r="T13" s="331">
        <v>0.3</v>
      </c>
      <c r="U13" s="332">
        <v>1</v>
      </c>
    </row>
    <row r="14" spans="1:22">
      <c r="A14" s="216">
        <v>41258</v>
      </c>
      <c r="B14" s="197"/>
      <c r="C14" s="138"/>
      <c r="D14" s="64"/>
      <c r="E14" s="138"/>
      <c r="F14" s="64"/>
      <c r="G14" s="138"/>
      <c r="H14" s="64"/>
      <c r="I14" s="138"/>
      <c r="J14" s="64"/>
      <c r="K14" s="138"/>
      <c r="L14" s="64"/>
      <c r="M14" s="138"/>
      <c r="N14" s="64"/>
      <c r="O14" s="138"/>
      <c r="P14" s="64"/>
      <c r="Q14" s="138"/>
      <c r="R14" s="61"/>
      <c r="S14" s="138"/>
      <c r="T14" s="83"/>
      <c r="U14" s="138"/>
      <c r="V14" s="22" t="s">
        <v>26</v>
      </c>
    </row>
    <row r="15" spans="1:22">
      <c r="A15" s="215">
        <v>41275</v>
      </c>
      <c r="B15" s="29"/>
      <c r="C15" s="137"/>
      <c r="D15" s="1"/>
      <c r="E15" s="137"/>
      <c r="F15" s="1"/>
      <c r="G15" s="137"/>
      <c r="H15" s="1"/>
      <c r="I15" s="137"/>
      <c r="J15" s="1"/>
      <c r="K15" s="137"/>
      <c r="L15" s="195"/>
      <c r="M15" s="196"/>
      <c r="N15" s="94"/>
      <c r="O15" s="137"/>
      <c r="P15" s="1"/>
      <c r="Q15" s="137"/>
      <c r="R15" s="3"/>
      <c r="S15" s="137"/>
      <c r="T15" s="53"/>
      <c r="U15" s="137"/>
    </row>
    <row r="16" spans="1:22">
      <c r="A16" s="214">
        <v>41289</v>
      </c>
      <c r="B16" s="65"/>
      <c r="C16" s="136"/>
      <c r="D16" s="66"/>
      <c r="E16" s="136"/>
      <c r="F16" s="66"/>
      <c r="G16" s="136"/>
      <c r="H16" s="66"/>
      <c r="I16" s="136"/>
      <c r="J16" s="66"/>
      <c r="K16" s="136"/>
      <c r="L16" s="66"/>
      <c r="M16" s="136"/>
      <c r="N16" s="66"/>
      <c r="O16" s="136"/>
      <c r="P16" s="66"/>
      <c r="Q16" s="136"/>
      <c r="R16" s="59"/>
      <c r="S16" s="136"/>
      <c r="T16" s="80"/>
      <c r="U16" s="136"/>
    </row>
    <row r="17" spans="1:22">
      <c r="A17" s="215">
        <v>41306</v>
      </c>
      <c r="B17" s="29"/>
      <c r="C17" s="137"/>
      <c r="D17" s="1"/>
      <c r="E17" s="137"/>
      <c r="F17" s="1"/>
      <c r="G17" s="137"/>
      <c r="H17" s="1"/>
      <c r="I17" s="137"/>
      <c r="J17" s="1"/>
      <c r="K17" s="137"/>
      <c r="L17" s="195"/>
      <c r="M17" s="196"/>
      <c r="N17" s="94"/>
      <c r="O17" s="137"/>
      <c r="P17" s="1"/>
      <c r="Q17" s="137"/>
      <c r="R17" s="3"/>
      <c r="S17" s="137"/>
      <c r="T17" s="53"/>
      <c r="U17" s="137"/>
    </row>
    <row r="18" spans="1:22">
      <c r="A18" s="214">
        <v>41320</v>
      </c>
      <c r="B18" s="65"/>
      <c r="C18" s="136"/>
      <c r="D18" s="66"/>
      <c r="E18" s="136"/>
      <c r="F18" s="66"/>
      <c r="G18" s="136"/>
      <c r="H18" s="66"/>
      <c r="I18" s="136"/>
      <c r="J18" s="66"/>
      <c r="K18" s="136"/>
      <c r="L18" s="66"/>
      <c r="M18" s="136"/>
      <c r="N18" s="66"/>
      <c r="O18" s="136"/>
      <c r="P18" s="66"/>
      <c r="Q18" s="136"/>
      <c r="R18" s="59"/>
      <c r="S18" s="136"/>
      <c r="T18" s="80"/>
      <c r="U18" s="136"/>
    </row>
    <row r="19" spans="1:22">
      <c r="A19" s="215">
        <v>41334</v>
      </c>
      <c r="B19" s="29"/>
      <c r="C19" s="137"/>
      <c r="D19" s="1"/>
      <c r="E19" s="137"/>
      <c r="F19" s="1"/>
      <c r="G19" s="137"/>
      <c r="H19" s="1"/>
      <c r="I19" s="137"/>
      <c r="J19" s="1"/>
      <c r="K19" s="137"/>
      <c r="L19" s="195"/>
      <c r="M19" s="196"/>
      <c r="N19" s="94"/>
      <c r="O19" s="137"/>
      <c r="P19" s="1"/>
      <c r="Q19" s="137"/>
      <c r="R19" s="3"/>
      <c r="S19" s="137"/>
      <c r="T19" s="53"/>
      <c r="U19" s="137"/>
    </row>
    <row r="20" spans="1:22">
      <c r="A20" s="216">
        <v>41348</v>
      </c>
      <c r="B20" s="197"/>
      <c r="C20" s="138"/>
      <c r="D20" s="64"/>
      <c r="E20" s="138"/>
      <c r="F20" s="64"/>
      <c r="G20" s="138"/>
      <c r="H20" s="64"/>
      <c r="I20" s="138"/>
      <c r="J20" s="64"/>
      <c r="K20" s="138"/>
      <c r="L20" s="64"/>
      <c r="M20" s="138"/>
      <c r="N20" s="64"/>
      <c r="O20" s="138"/>
      <c r="P20" s="64"/>
      <c r="Q20" s="138"/>
      <c r="R20" s="61"/>
      <c r="S20" s="138"/>
      <c r="T20" s="83"/>
      <c r="U20" s="138"/>
      <c r="V20" s="22" t="s">
        <v>28</v>
      </c>
    </row>
    <row r="21" spans="1:22">
      <c r="A21" s="215">
        <v>41365</v>
      </c>
      <c r="B21" s="29"/>
      <c r="C21" s="137"/>
      <c r="D21" s="1"/>
      <c r="E21" s="137"/>
      <c r="F21" s="1"/>
      <c r="G21" s="137"/>
      <c r="H21" s="1"/>
      <c r="I21" s="137"/>
      <c r="J21" s="1"/>
      <c r="K21" s="137"/>
      <c r="L21" s="195"/>
      <c r="M21" s="196"/>
      <c r="N21" s="94"/>
      <c r="O21" s="137"/>
      <c r="P21" s="1"/>
      <c r="Q21" s="137"/>
      <c r="R21" s="3"/>
      <c r="S21" s="137"/>
      <c r="T21" s="53"/>
      <c r="U21" s="137"/>
    </row>
    <row r="22" spans="1:22">
      <c r="A22" s="214">
        <v>41379</v>
      </c>
      <c r="B22" s="65"/>
      <c r="C22" s="136"/>
      <c r="D22" s="66"/>
      <c r="E22" s="136"/>
      <c r="F22" s="66"/>
      <c r="G22" s="136"/>
      <c r="H22" s="66"/>
      <c r="I22" s="136"/>
      <c r="J22" s="66"/>
      <c r="K22" s="136"/>
      <c r="L22" s="66"/>
      <c r="M22" s="136"/>
      <c r="N22" s="66"/>
      <c r="O22" s="136"/>
      <c r="P22" s="66"/>
      <c r="Q22" s="136"/>
      <c r="R22" s="59"/>
      <c r="S22" s="136"/>
      <c r="T22" s="80"/>
      <c r="U22" s="136"/>
    </row>
    <row r="23" spans="1:22">
      <c r="A23" s="215">
        <v>41395</v>
      </c>
      <c r="B23" s="29"/>
      <c r="C23" s="137"/>
      <c r="D23" s="1"/>
      <c r="E23" s="137"/>
      <c r="F23" s="1"/>
      <c r="G23" s="137"/>
      <c r="H23" s="1"/>
      <c r="I23" s="137"/>
      <c r="J23" s="1"/>
      <c r="K23" s="137"/>
      <c r="L23" s="195"/>
      <c r="M23" s="196"/>
      <c r="N23" s="94"/>
      <c r="O23" s="137"/>
      <c r="P23" s="1"/>
      <c r="Q23" s="137"/>
      <c r="R23" s="3"/>
      <c r="S23" s="137"/>
      <c r="T23" s="53"/>
      <c r="U23" s="137"/>
    </row>
    <row r="24" spans="1:22">
      <c r="A24" s="214">
        <v>41409</v>
      </c>
      <c r="B24" s="65"/>
      <c r="C24" s="136"/>
      <c r="D24" s="66"/>
      <c r="E24" s="136"/>
      <c r="F24" s="66"/>
      <c r="G24" s="136"/>
      <c r="H24" s="66"/>
      <c r="I24" s="136"/>
      <c r="J24" s="66"/>
      <c r="K24" s="136"/>
      <c r="L24" s="66"/>
      <c r="M24" s="136"/>
      <c r="N24" s="66"/>
      <c r="O24" s="136"/>
      <c r="P24" s="66"/>
      <c r="Q24" s="136"/>
      <c r="R24" s="59"/>
      <c r="S24" s="136"/>
      <c r="T24" s="80"/>
      <c r="U24" s="136"/>
    </row>
    <row r="25" spans="1:22">
      <c r="A25" s="215">
        <v>41426</v>
      </c>
      <c r="B25" s="29"/>
      <c r="C25" s="137"/>
      <c r="D25" s="1"/>
      <c r="E25" s="137"/>
      <c r="F25" s="1"/>
      <c r="G25" s="137"/>
      <c r="H25" s="1"/>
      <c r="I25" s="137"/>
      <c r="J25" s="1"/>
      <c r="K25" s="137"/>
      <c r="L25" s="195"/>
      <c r="M25" s="196"/>
      <c r="N25" s="94"/>
      <c r="O25" s="137"/>
      <c r="P25" s="1"/>
      <c r="Q25" s="137"/>
      <c r="R25" s="3"/>
      <c r="S25" s="137"/>
      <c r="T25" s="53"/>
      <c r="U25" s="137"/>
    </row>
    <row r="26" spans="1:22">
      <c r="A26" s="216">
        <v>41440</v>
      </c>
      <c r="B26" s="197"/>
      <c r="C26" s="138"/>
      <c r="D26" s="64"/>
      <c r="E26" s="138"/>
      <c r="F26" s="64"/>
      <c r="G26" s="138"/>
      <c r="H26" s="64"/>
      <c r="I26" s="138"/>
      <c r="J26" s="64"/>
      <c r="K26" s="138"/>
      <c r="L26" s="64"/>
      <c r="M26" s="138"/>
      <c r="N26" s="64"/>
      <c r="O26" s="138"/>
      <c r="P26" s="64"/>
      <c r="Q26" s="138"/>
      <c r="R26" s="61"/>
      <c r="S26" s="138"/>
      <c r="T26" s="83"/>
      <c r="U26" s="138"/>
      <c r="V26" s="293" t="s">
        <v>94</v>
      </c>
    </row>
    <row r="27" spans="1:22">
      <c r="A27" s="215">
        <v>41456</v>
      </c>
      <c r="B27" s="29"/>
      <c r="C27" s="137"/>
      <c r="D27" s="1"/>
      <c r="E27" s="137"/>
      <c r="F27" s="1"/>
      <c r="G27" s="137"/>
      <c r="H27" s="1"/>
      <c r="I27" s="137"/>
      <c r="J27" s="1"/>
      <c r="K27" s="137"/>
      <c r="L27" s="195"/>
      <c r="M27" s="196"/>
      <c r="N27" s="94"/>
      <c r="O27" s="137"/>
      <c r="P27" s="1"/>
      <c r="Q27" s="137"/>
      <c r="R27" s="3"/>
      <c r="S27" s="137"/>
      <c r="T27" s="53"/>
      <c r="U27" s="137"/>
    </row>
    <row r="28" spans="1:22">
      <c r="A28" s="214">
        <v>41470</v>
      </c>
      <c r="B28" s="65"/>
      <c r="C28" s="136"/>
      <c r="D28" s="66"/>
      <c r="E28" s="136"/>
      <c r="F28" s="66"/>
      <c r="G28" s="136"/>
      <c r="H28" s="66"/>
      <c r="I28" s="136"/>
      <c r="J28" s="66"/>
      <c r="K28" s="136"/>
      <c r="L28" s="66"/>
      <c r="M28" s="136"/>
      <c r="N28" s="66"/>
      <c r="O28" s="136"/>
      <c r="P28" s="66"/>
      <c r="Q28" s="136"/>
      <c r="R28" s="59"/>
      <c r="S28" s="136"/>
      <c r="T28" s="80"/>
      <c r="U28" s="136"/>
    </row>
    <row r="29" spans="1:22">
      <c r="A29" s="215">
        <v>41487</v>
      </c>
      <c r="B29" s="29"/>
      <c r="C29" s="137"/>
      <c r="D29" s="1"/>
      <c r="E29" s="137"/>
      <c r="F29" s="1"/>
      <c r="G29" s="137"/>
      <c r="H29" s="1"/>
      <c r="I29" s="137"/>
      <c r="J29" s="1"/>
      <c r="K29" s="137"/>
      <c r="L29" s="195"/>
      <c r="M29" s="196"/>
      <c r="N29" s="94"/>
      <c r="O29" s="137"/>
      <c r="P29" s="1"/>
      <c r="Q29" s="137"/>
      <c r="R29" s="3"/>
      <c r="S29" s="137"/>
      <c r="T29" s="53"/>
      <c r="U29" s="137"/>
    </row>
    <row r="30" spans="1:22">
      <c r="A30" s="214">
        <v>41501</v>
      </c>
      <c r="B30" s="65"/>
      <c r="C30" s="136"/>
      <c r="D30" s="66"/>
      <c r="E30" s="136"/>
      <c r="F30" s="66"/>
      <c r="G30" s="136"/>
      <c r="H30" s="66"/>
      <c r="I30" s="136"/>
      <c r="J30" s="66"/>
      <c r="K30" s="136"/>
      <c r="L30" s="66"/>
      <c r="M30" s="136"/>
      <c r="N30" s="66"/>
      <c r="O30" s="136"/>
      <c r="P30" s="66"/>
      <c r="Q30" s="136"/>
      <c r="R30" s="59"/>
      <c r="S30" s="136"/>
      <c r="T30" s="80"/>
      <c r="U30" s="136"/>
    </row>
    <row r="31" spans="1:22">
      <c r="A31" s="215">
        <v>41518</v>
      </c>
      <c r="B31" s="29"/>
      <c r="C31" s="137"/>
      <c r="D31" s="1"/>
      <c r="E31" s="137"/>
      <c r="F31" s="1"/>
      <c r="G31" s="137"/>
      <c r="H31" s="1"/>
      <c r="I31" s="137"/>
      <c r="J31" s="1"/>
      <c r="K31" s="137"/>
      <c r="L31" s="195"/>
      <c r="M31" s="196"/>
      <c r="N31" s="94"/>
      <c r="O31" s="137"/>
      <c r="P31" s="1"/>
      <c r="Q31" s="137"/>
      <c r="R31" s="3"/>
      <c r="S31" s="137"/>
      <c r="T31" s="53"/>
      <c r="U31" s="137"/>
    </row>
    <row r="32" spans="1:22">
      <c r="A32" s="216">
        <v>41532</v>
      </c>
      <c r="B32" s="197"/>
      <c r="C32" s="138"/>
      <c r="D32" s="64"/>
      <c r="E32" s="138"/>
      <c r="F32" s="64"/>
      <c r="G32" s="138"/>
      <c r="H32" s="64"/>
      <c r="I32" s="138"/>
      <c r="J32" s="64"/>
      <c r="K32" s="138"/>
      <c r="L32" s="64"/>
      <c r="M32" s="138"/>
      <c r="N32" s="64"/>
      <c r="O32" s="138"/>
      <c r="P32" s="64"/>
      <c r="Q32" s="138"/>
      <c r="R32" s="61"/>
      <c r="S32" s="138"/>
      <c r="T32" s="83"/>
      <c r="U32" s="138"/>
      <c r="V32" s="22" t="s">
        <v>27</v>
      </c>
    </row>
    <row r="33" spans="1:22">
      <c r="A33" s="215">
        <v>41548</v>
      </c>
      <c r="B33" s="29"/>
      <c r="C33" s="137"/>
      <c r="D33" s="1"/>
      <c r="E33" s="137"/>
      <c r="F33" s="1"/>
      <c r="G33" s="137"/>
      <c r="H33" s="1"/>
      <c r="I33" s="137"/>
      <c r="J33" s="1"/>
      <c r="K33" s="137"/>
      <c r="L33" s="195"/>
      <c r="M33" s="196"/>
      <c r="N33" s="94"/>
      <c r="O33" s="137"/>
      <c r="P33" s="1"/>
      <c r="Q33" s="137"/>
      <c r="R33" s="3"/>
      <c r="S33" s="137"/>
      <c r="T33" s="53"/>
      <c r="U33" s="137"/>
    </row>
    <row r="34" spans="1:22">
      <c r="A34" s="214">
        <v>41562</v>
      </c>
      <c r="B34" s="65"/>
      <c r="C34" s="136"/>
      <c r="D34" s="66"/>
      <c r="E34" s="136"/>
      <c r="F34" s="66"/>
      <c r="G34" s="136"/>
      <c r="H34" s="66"/>
      <c r="I34" s="136"/>
      <c r="J34" s="66"/>
      <c r="K34" s="136"/>
      <c r="L34" s="66"/>
      <c r="M34" s="136"/>
      <c r="N34" s="66"/>
      <c r="O34" s="136"/>
      <c r="P34" s="66"/>
      <c r="Q34" s="136"/>
      <c r="R34" s="59"/>
      <c r="S34" s="136"/>
      <c r="T34" s="80"/>
      <c r="U34" s="136"/>
    </row>
    <row r="35" spans="1:22">
      <c r="A35" s="215">
        <v>41579</v>
      </c>
      <c r="B35" s="29"/>
      <c r="C35" s="137"/>
      <c r="D35" s="1"/>
      <c r="E35" s="137"/>
      <c r="F35" s="1"/>
      <c r="G35" s="137"/>
      <c r="H35" s="1"/>
      <c r="I35" s="137"/>
      <c r="J35" s="1"/>
      <c r="K35" s="137"/>
      <c r="L35" s="195"/>
      <c r="M35" s="196"/>
      <c r="N35" s="94"/>
      <c r="O35" s="137"/>
      <c r="P35" s="1"/>
      <c r="Q35" s="137"/>
      <c r="R35" s="3"/>
      <c r="S35" s="137"/>
      <c r="T35" s="53"/>
      <c r="U35" s="137"/>
    </row>
    <row r="36" spans="1:22">
      <c r="A36" s="214">
        <v>41593</v>
      </c>
      <c r="B36" s="65"/>
      <c r="C36" s="136"/>
      <c r="D36" s="66"/>
      <c r="E36" s="136"/>
      <c r="F36" s="66"/>
      <c r="G36" s="136"/>
      <c r="H36" s="66"/>
      <c r="I36" s="136"/>
      <c r="J36" s="66"/>
      <c r="K36" s="136"/>
      <c r="L36" s="66"/>
      <c r="M36" s="136"/>
      <c r="N36" s="66"/>
      <c r="O36" s="136"/>
      <c r="P36" s="66"/>
      <c r="Q36" s="136"/>
      <c r="R36" s="59"/>
      <c r="S36" s="136"/>
      <c r="T36" s="80"/>
      <c r="U36" s="136"/>
    </row>
    <row r="37" spans="1:22">
      <c r="A37" s="215">
        <v>41609</v>
      </c>
      <c r="B37" s="29"/>
      <c r="C37" s="137"/>
      <c r="D37" s="1"/>
      <c r="E37" s="137"/>
      <c r="F37" s="1"/>
      <c r="G37" s="137"/>
      <c r="H37" s="1"/>
      <c r="I37" s="137"/>
      <c r="J37" s="1"/>
      <c r="K37" s="137"/>
      <c r="L37" s="195"/>
      <c r="M37" s="196"/>
      <c r="N37" s="94"/>
      <c r="O37" s="137"/>
      <c r="P37" s="1"/>
      <c r="Q37" s="137"/>
      <c r="R37" s="3"/>
      <c r="S37" s="137"/>
      <c r="T37" s="53"/>
      <c r="U37" s="137"/>
    </row>
    <row r="38" spans="1:22">
      <c r="A38" s="216">
        <v>41623</v>
      </c>
      <c r="B38" s="197"/>
      <c r="C38" s="138"/>
      <c r="D38" s="64"/>
      <c r="E38" s="138"/>
      <c r="F38" s="64"/>
      <c r="G38" s="138"/>
      <c r="H38" s="64"/>
      <c r="I38" s="138"/>
      <c r="J38" s="64"/>
      <c r="K38" s="138"/>
      <c r="L38" s="64"/>
      <c r="M38" s="138"/>
      <c r="N38" s="64"/>
      <c r="O38" s="138"/>
      <c r="P38" s="64"/>
      <c r="Q38" s="138"/>
      <c r="R38" s="61"/>
      <c r="S38" s="138"/>
      <c r="T38" s="83"/>
      <c r="U38" s="138"/>
      <c r="V38" s="22" t="s">
        <v>26</v>
      </c>
    </row>
    <row r="39" spans="1:22">
      <c r="A39" s="215">
        <v>41640</v>
      </c>
      <c r="B39" s="29"/>
      <c r="C39" s="137"/>
      <c r="D39" s="1"/>
      <c r="E39" s="137"/>
      <c r="F39" s="1"/>
      <c r="G39" s="137"/>
      <c r="H39" s="1"/>
      <c r="I39" s="137"/>
      <c r="J39" s="1"/>
      <c r="K39" s="137"/>
      <c r="L39" s="195"/>
      <c r="M39" s="196"/>
      <c r="N39" s="94"/>
      <c r="O39" s="137"/>
      <c r="P39" s="1"/>
      <c r="Q39" s="137"/>
      <c r="R39" s="3"/>
      <c r="S39" s="137"/>
      <c r="T39" s="53"/>
      <c r="U39" s="137"/>
    </row>
    <row r="40" spans="1:22">
      <c r="A40" s="214">
        <v>41654</v>
      </c>
      <c r="B40" s="65"/>
      <c r="C40" s="136"/>
      <c r="D40" s="66"/>
      <c r="E40" s="136"/>
      <c r="F40" s="66"/>
      <c r="G40" s="136"/>
      <c r="H40" s="66"/>
      <c r="I40" s="136"/>
      <c r="J40" s="66"/>
      <c r="K40" s="136"/>
      <c r="L40" s="66"/>
      <c r="M40" s="136"/>
      <c r="N40" s="66"/>
      <c r="O40" s="136"/>
      <c r="P40" s="66"/>
      <c r="Q40" s="136"/>
      <c r="R40" s="59"/>
      <c r="S40" s="136"/>
      <c r="T40" s="80"/>
      <c r="U40" s="136"/>
    </row>
    <row r="41" spans="1:22">
      <c r="A41" s="215">
        <v>41671</v>
      </c>
      <c r="B41" s="29"/>
      <c r="C41" s="137"/>
      <c r="D41" s="1"/>
      <c r="E41" s="137"/>
      <c r="F41" s="1"/>
      <c r="G41" s="137"/>
      <c r="H41" s="1"/>
      <c r="I41" s="137"/>
      <c r="J41" s="1"/>
      <c r="K41" s="137"/>
      <c r="L41" s="195"/>
      <c r="M41" s="196"/>
      <c r="N41" s="94"/>
      <c r="O41" s="137"/>
      <c r="P41" s="1"/>
      <c r="Q41" s="137"/>
      <c r="R41" s="3"/>
      <c r="S41" s="137"/>
      <c r="T41" s="53"/>
      <c r="U41" s="137"/>
    </row>
    <row r="42" spans="1:22">
      <c r="A42" s="214">
        <v>41685</v>
      </c>
      <c r="B42" s="65"/>
      <c r="C42" s="136"/>
      <c r="D42" s="66"/>
      <c r="E42" s="136"/>
      <c r="F42" s="66"/>
      <c r="G42" s="136"/>
      <c r="H42" s="66"/>
      <c r="I42" s="136"/>
      <c r="J42" s="66"/>
      <c r="K42" s="136"/>
      <c r="L42" s="66"/>
      <c r="M42" s="136"/>
      <c r="N42" s="66"/>
      <c r="O42" s="136"/>
      <c r="P42" s="66"/>
      <c r="Q42" s="136"/>
      <c r="R42" s="59"/>
      <c r="S42" s="136"/>
      <c r="T42" s="80"/>
      <c r="U42" s="136"/>
    </row>
    <row r="43" spans="1:22">
      <c r="A43" s="215">
        <v>41699</v>
      </c>
      <c r="B43" s="29"/>
      <c r="C43" s="137"/>
      <c r="D43" s="1"/>
      <c r="E43" s="137"/>
      <c r="F43" s="1"/>
      <c r="G43" s="137"/>
      <c r="H43" s="1"/>
      <c r="I43" s="137"/>
      <c r="J43" s="1"/>
      <c r="K43" s="137"/>
      <c r="L43" s="195"/>
      <c r="M43" s="196"/>
      <c r="N43" s="94"/>
      <c r="O43" s="137"/>
      <c r="P43" s="1"/>
      <c r="Q43" s="137"/>
      <c r="R43" s="3"/>
      <c r="S43" s="137"/>
      <c r="T43" s="53"/>
      <c r="U43" s="137"/>
    </row>
    <row r="44" spans="1:22">
      <c r="A44" s="216">
        <v>41713</v>
      </c>
      <c r="B44" s="197"/>
      <c r="C44" s="138"/>
      <c r="D44" s="64"/>
      <c r="E44" s="138"/>
      <c r="F44" s="64"/>
      <c r="G44" s="138"/>
      <c r="H44" s="64"/>
      <c r="I44" s="138"/>
      <c r="J44" s="64"/>
      <c r="K44" s="138"/>
      <c r="L44" s="64"/>
      <c r="M44" s="138"/>
      <c r="N44" s="64"/>
      <c r="O44" s="138"/>
      <c r="P44" s="64"/>
      <c r="Q44" s="138"/>
      <c r="R44" s="61"/>
      <c r="S44" s="138"/>
      <c r="T44" s="83"/>
      <c r="U44" s="138"/>
      <c r="V44" s="22" t="s">
        <v>28</v>
      </c>
    </row>
    <row r="45" spans="1:22">
      <c r="A45" s="215">
        <v>41730</v>
      </c>
      <c r="B45" s="29"/>
      <c r="C45" s="137"/>
      <c r="D45" s="1"/>
      <c r="E45" s="137"/>
      <c r="F45" s="1"/>
      <c r="G45" s="137"/>
      <c r="H45" s="1"/>
      <c r="I45" s="137"/>
      <c r="J45" s="1"/>
      <c r="K45" s="137"/>
      <c r="L45" s="195"/>
      <c r="M45" s="196"/>
      <c r="N45" s="94"/>
      <c r="O45" s="137"/>
      <c r="P45" s="1"/>
      <c r="Q45" s="137"/>
      <c r="R45" s="3"/>
      <c r="S45" s="137"/>
      <c r="T45" s="53"/>
      <c r="U45" s="137"/>
    </row>
    <row r="46" spans="1:22">
      <c r="A46" s="214">
        <v>41744</v>
      </c>
      <c r="B46" s="65"/>
      <c r="C46" s="136"/>
      <c r="D46" s="66"/>
      <c r="E46" s="136"/>
      <c r="F46" s="66"/>
      <c r="G46" s="136"/>
      <c r="H46" s="66"/>
      <c r="I46" s="136"/>
      <c r="J46" s="66"/>
      <c r="K46" s="136"/>
      <c r="L46" s="66"/>
      <c r="M46" s="136"/>
      <c r="N46" s="66"/>
      <c r="O46" s="136"/>
      <c r="P46" s="66"/>
      <c r="Q46" s="136"/>
      <c r="R46" s="59"/>
      <c r="S46" s="136"/>
      <c r="T46" s="80"/>
      <c r="U46" s="136"/>
    </row>
    <row r="47" spans="1:22">
      <c r="A47" s="215">
        <v>41760</v>
      </c>
      <c r="B47" s="29"/>
      <c r="C47" s="137"/>
      <c r="D47" s="1"/>
      <c r="E47" s="137"/>
      <c r="F47" s="1"/>
      <c r="G47" s="137"/>
      <c r="H47" s="1"/>
      <c r="I47" s="137"/>
      <c r="J47" s="1"/>
      <c r="K47" s="137"/>
      <c r="L47" s="195"/>
      <c r="M47" s="196"/>
      <c r="N47" s="94"/>
      <c r="O47" s="137"/>
      <c r="P47" s="1"/>
      <c r="Q47" s="137"/>
      <c r="R47" s="3"/>
      <c r="S47" s="137"/>
      <c r="T47" s="53"/>
      <c r="U47" s="137"/>
    </row>
    <row r="48" spans="1:22">
      <c r="A48" s="214">
        <v>41774</v>
      </c>
      <c r="B48" s="65"/>
      <c r="C48" s="136"/>
      <c r="D48" s="66"/>
      <c r="E48" s="136"/>
      <c r="F48" s="66"/>
      <c r="G48" s="136"/>
      <c r="H48" s="66"/>
      <c r="I48" s="136"/>
      <c r="J48" s="66"/>
      <c r="K48" s="136"/>
      <c r="L48" s="66"/>
      <c r="M48" s="136"/>
      <c r="N48" s="66"/>
      <c r="O48" s="136"/>
      <c r="P48" s="66"/>
      <c r="Q48" s="136"/>
      <c r="R48" s="59"/>
      <c r="S48" s="136"/>
      <c r="T48" s="80"/>
      <c r="U48" s="136"/>
    </row>
    <row r="49" spans="1:22">
      <c r="A49" s="215">
        <v>41791</v>
      </c>
      <c r="B49" s="29"/>
      <c r="C49" s="137"/>
      <c r="D49" s="1"/>
      <c r="E49" s="137"/>
      <c r="F49" s="1"/>
      <c r="G49" s="137"/>
      <c r="H49" s="1"/>
      <c r="I49" s="137"/>
      <c r="J49" s="1"/>
      <c r="K49" s="137"/>
      <c r="L49" s="195"/>
      <c r="M49" s="196"/>
      <c r="N49" s="94"/>
      <c r="O49" s="137"/>
      <c r="P49" s="1"/>
      <c r="Q49" s="137"/>
      <c r="R49" s="3"/>
      <c r="S49" s="137"/>
      <c r="T49" s="53"/>
      <c r="U49" s="137"/>
    </row>
    <row r="50" spans="1:22" ht="15.75" thickBot="1">
      <c r="A50" s="217">
        <v>41805</v>
      </c>
      <c r="B50" s="113"/>
      <c r="C50" s="139"/>
      <c r="D50" s="69"/>
      <c r="E50" s="139"/>
      <c r="F50" s="69"/>
      <c r="G50" s="139"/>
      <c r="H50" s="69"/>
      <c r="I50" s="139"/>
      <c r="J50" s="69"/>
      <c r="K50" s="139"/>
      <c r="L50" s="69"/>
      <c r="M50" s="139"/>
      <c r="N50" s="69"/>
      <c r="O50" s="139"/>
      <c r="P50" s="69"/>
      <c r="Q50" s="139"/>
      <c r="R50" s="70"/>
      <c r="S50" s="139"/>
      <c r="T50" s="86"/>
      <c r="U50" s="139"/>
      <c r="V50" s="293" t="s">
        <v>94</v>
      </c>
    </row>
    <row r="51" spans="1:22" ht="11.25" customHeight="1"/>
    <row r="52" spans="1:22" ht="10.5" customHeight="1"/>
  </sheetData>
  <mergeCells count="14">
    <mergeCell ref="R5:S5"/>
    <mergeCell ref="T5:U5"/>
    <mergeCell ref="C1:S1"/>
    <mergeCell ref="C2:S2"/>
    <mergeCell ref="B5:C5"/>
    <mergeCell ref="D5:E5"/>
    <mergeCell ref="F5:G5"/>
    <mergeCell ref="H5:I5"/>
    <mergeCell ref="J5:K5"/>
    <mergeCell ref="L5:M5"/>
    <mergeCell ref="N5:O5"/>
    <mergeCell ref="P5:Q5"/>
    <mergeCell ref="B3:P3"/>
    <mergeCell ref="B4:P4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Inf Conc.</vt:lpstr>
      <vt:lpstr>Inf Loads</vt:lpstr>
      <vt:lpstr>Eff Conc.</vt:lpstr>
      <vt:lpstr>Eff Loads</vt:lpstr>
      <vt:lpstr>Inf QAQC MLs</vt:lpstr>
      <vt:lpstr>Eff QAQC MLs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Glincoln</cp:lastModifiedBy>
  <cp:lastPrinted>2012-07-09T22:31:14Z</cp:lastPrinted>
  <dcterms:created xsi:type="dcterms:W3CDTF">2012-05-04T22:10:30Z</dcterms:created>
  <dcterms:modified xsi:type="dcterms:W3CDTF">2013-01-29T16:16:39Z</dcterms:modified>
</cp:coreProperties>
</file>