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 activeTab="2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R17" i="4" l="1"/>
  <c r="Q17" i="4"/>
  <c r="P17" i="4"/>
  <c r="O17" i="4"/>
  <c r="X18" i="3"/>
  <c r="W18" i="3"/>
  <c r="V18" i="3"/>
  <c r="U18" i="3"/>
  <c r="V16" i="3" l="1"/>
  <c r="U16" i="3"/>
  <c r="X16" i="3"/>
  <c r="W16" i="3"/>
  <c r="B7" i="6" l="1"/>
  <c r="B8" i="6"/>
  <c r="B9" i="6"/>
  <c r="B10" i="6"/>
  <c r="B11" i="6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9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B6" i="2"/>
  <c r="B7" i="2"/>
  <c r="B8" i="2"/>
  <c r="B9" i="2"/>
  <c r="B10" i="2"/>
  <c r="B3" i="5"/>
  <c r="B4" i="5"/>
  <c r="C3" i="6"/>
  <c r="C4" i="6"/>
  <c r="B3" i="4"/>
  <c r="B4" i="4"/>
  <c r="B3" i="3"/>
  <c r="B4" i="3"/>
  <c r="C2" i="2"/>
  <c r="C3" i="2"/>
  <c r="U10" i="3" l="1"/>
  <c r="V10" i="3"/>
  <c r="W10" i="3"/>
  <c r="X10" i="3"/>
  <c r="C6" i="2" l="1"/>
  <c r="F6" i="2" s="1"/>
  <c r="B62" i="4"/>
  <c r="L62" i="4" s="1"/>
  <c r="C62" i="4"/>
  <c r="M62" i="4" s="1"/>
  <c r="B63" i="4"/>
  <c r="N63" i="4" s="1"/>
  <c r="C63" i="4"/>
  <c r="M63" i="4" s="1"/>
  <c r="B64" i="4"/>
  <c r="L64" i="4" s="1"/>
  <c r="C64" i="4"/>
  <c r="M64" i="4" s="1"/>
  <c r="C61" i="4"/>
  <c r="M61" i="4" s="1"/>
  <c r="B61" i="4"/>
  <c r="N61" i="4" s="1"/>
  <c r="D65" i="3"/>
  <c r="D64" i="3"/>
  <c r="D63" i="3"/>
  <c r="D62" i="3"/>
  <c r="B10" i="4"/>
  <c r="C10" i="4"/>
  <c r="M10" i="4" s="1"/>
  <c r="B11" i="4"/>
  <c r="C11" i="4"/>
  <c r="M11" i="4" s="1"/>
  <c r="B12" i="4"/>
  <c r="K12" i="4" s="1"/>
  <c r="C12" i="4"/>
  <c r="M12" i="4" s="1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 s="1"/>
  <c r="C53" i="4"/>
  <c r="M53" i="4" s="1"/>
  <c r="B54" i="4"/>
  <c r="N54" i="4" s="1"/>
  <c r="C54" i="4"/>
  <c r="B55" i="4"/>
  <c r="N55" i="4" s="1"/>
  <c r="C55" i="4"/>
  <c r="M55" i="4" s="1"/>
  <c r="B56" i="4"/>
  <c r="N56" i="4" s="1"/>
  <c r="C56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1" i="3"/>
  <c r="D12" i="3"/>
  <c r="D13" i="3"/>
  <c r="D12" i="4" s="1"/>
  <c r="D14" i="3"/>
  <c r="D15" i="3"/>
  <c r="D16" i="3"/>
  <c r="D17" i="3"/>
  <c r="D16" i="4" s="1"/>
  <c r="D18" i="3"/>
  <c r="D19" i="3"/>
  <c r="D20" i="3"/>
  <c r="D21" i="3"/>
  <c r="D20" i="4" s="1"/>
  <c r="D22" i="3"/>
  <c r="D23" i="3"/>
  <c r="D24" i="3"/>
  <c r="D25" i="3"/>
  <c r="D24" i="4" s="1"/>
  <c r="D26" i="3"/>
  <c r="D27" i="3"/>
  <c r="D28" i="3"/>
  <c r="D29" i="3"/>
  <c r="D28" i="4" s="1"/>
  <c r="D30" i="3"/>
  <c r="D31" i="3"/>
  <c r="D32" i="3"/>
  <c r="D33" i="3"/>
  <c r="D32" i="4" s="1"/>
  <c r="D34" i="3"/>
  <c r="D35" i="3"/>
  <c r="D36" i="3"/>
  <c r="D37" i="3"/>
  <c r="D36" i="4" s="1"/>
  <c r="D38" i="3"/>
  <c r="D39" i="3"/>
  <c r="D40" i="3"/>
  <c r="D41" i="3"/>
  <c r="D40" i="4" s="1"/>
  <c r="D42" i="3"/>
  <c r="D43" i="3"/>
  <c r="D44" i="3"/>
  <c r="D45" i="3"/>
  <c r="D44" i="4" s="1"/>
  <c r="D46" i="3"/>
  <c r="D47" i="3"/>
  <c r="D48" i="3"/>
  <c r="D49" i="3"/>
  <c r="D48" i="4" s="1"/>
  <c r="D50" i="3"/>
  <c r="D51" i="3"/>
  <c r="D52" i="3"/>
  <c r="D53" i="3"/>
  <c r="D52" i="4" s="1"/>
  <c r="D54" i="3"/>
  <c r="D55" i="3"/>
  <c r="D56" i="3"/>
  <c r="D57" i="3"/>
  <c r="D56" i="4" s="1"/>
  <c r="C9" i="4"/>
  <c r="M9" i="4" s="1"/>
  <c r="B9" i="4"/>
  <c r="K9" i="4" s="1"/>
  <c r="D6" i="2"/>
  <c r="N6" i="2" s="1"/>
  <c r="D10" i="3"/>
  <c r="E9" i="1"/>
  <c r="E7" i="1"/>
  <c r="N9" i="4" l="1"/>
  <c r="E9" i="4"/>
  <c r="D53" i="4"/>
  <c r="D49" i="4"/>
  <c r="D45" i="4"/>
  <c r="D41" i="4"/>
  <c r="D37" i="4"/>
  <c r="D33" i="4"/>
  <c r="D29" i="4"/>
  <c r="D25" i="4"/>
  <c r="D21" i="4"/>
  <c r="D17" i="4"/>
  <c r="D13" i="4"/>
  <c r="E9" i="2"/>
  <c r="D54" i="4"/>
  <c r="D50" i="4"/>
  <c r="D46" i="4"/>
  <c r="D42" i="4"/>
  <c r="D38" i="4"/>
  <c r="D34" i="4"/>
  <c r="D30" i="4"/>
  <c r="D26" i="4"/>
  <c r="D22" i="4"/>
  <c r="D18" i="4"/>
  <c r="D14" i="4"/>
  <c r="D10" i="4"/>
  <c r="D55" i="4"/>
  <c r="D51" i="4"/>
  <c r="D47" i="4"/>
  <c r="D43" i="4"/>
  <c r="D39" i="4"/>
  <c r="D35" i="4"/>
  <c r="D31" i="4"/>
  <c r="D27" i="4"/>
  <c r="D23" i="4"/>
  <c r="D19" i="4"/>
  <c r="D15" i="4"/>
  <c r="D11" i="4"/>
  <c r="F9" i="4"/>
  <c r="O6" i="2"/>
  <c r="D9" i="4"/>
  <c r="H9" i="4"/>
  <c r="G9" i="4"/>
  <c r="J9" i="4"/>
  <c r="I9" i="4"/>
  <c r="H6" i="2"/>
  <c r="I6" i="2"/>
  <c r="M6" i="2"/>
  <c r="E6" i="2"/>
  <c r="L9" i="4"/>
  <c r="G6" i="2"/>
  <c r="K6" i="2"/>
  <c r="F10" i="2"/>
  <c r="F8" i="2"/>
  <c r="H10" i="2"/>
  <c r="H8" i="2"/>
  <c r="I10" i="2"/>
  <c r="I8" i="2"/>
  <c r="J10" i="2"/>
  <c r="J8" i="2"/>
  <c r="L10" i="2"/>
  <c r="L8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F9" i="2"/>
  <c r="F7" i="2"/>
  <c r="H9" i="2"/>
  <c r="H7" i="2"/>
  <c r="I9" i="2"/>
  <c r="I7" i="2"/>
  <c r="J9" i="2"/>
  <c r="J7" i="2"/>
  <c r="L9" i="2"/>
  <c r="L7" i="2"/>
  <c r="E61" i="4"/>
  <c r="F61" i="4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N13" i="4"/>
  <c r="E13" i="4"/>
  <c r="G13" i="4"/>
  <c r="I13" i="4"/>
  <c r="K13" i="4"/>
  <c r="F13" i="4"/>
  <c r="H13" i="4"/>
  <c r="J13" i="4"/>
  <c r="L13" i="4"/>
  <c r="F12" i="4"/>
  <c r="H12" i="4"/>
  <c r="J12" i="4"/>
  <c r="L12" i="4"/>
  <c r="N12" i="4"/>
  <c r="E12" i="4"/>
  <c r="G12" i="4"/>
  <c r="I12" i="4"/>
  <c r="N11" i="4"/>
  <c r="E11" i="4"/>
  <c r="G11" i="4"/>
  <c r="I11" i="4"/>
  <c r="K11" i="4"/>
  <c r="F11" i="4"/>
  <c r="H11" i="4"/>
  <c r="J11" i="4"/>
  <c r="L11" i="4"/>
  <c r="F10" i="4"/>
  <c r="H10" i="4"/>
  <c r="J10" i="4"/>
  <c r="L10" i="4"/>
  <c r="N10" i="4"/>
  <c r="E10" i="4"/>
  <c r="G10" i="4"/>
  <c r="I10" i="4"/>
  <c r="K10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9" i="2"/>
  <c r="K9" i="2"/>
  <c r="G9" i="2"/>
  <c r="R15" i="4" l="1"/>
  <c r="Q15" i="4"/>
  <c r="P15" i="4"/>
  <c r="O15" i="4"/>
  <c r="O9" i="4"/>
  <c r="D61" i="4"/>
  <c r="Q9" i="4"/>
  <c r="P9" i="4"/>
  <c r="R9" i="4"/>
  <c r="D62" i="4"/>
  <c r="D64" i="4"/>
  <c r="D63" i="4"/>
</calcChain>
</file>

<file path=xl/comments1.xml><?xml version="1.0" encoding="utf-8"?>
<comments xmlns="http://schemas.openxmlformats.org/spreadsheetml/2006/main">
  <authors>
    <author>Ray Goebel</author>
  </authors>
  <commentList>
    <comment ref="B10" authorId="0">
      <text>
        <r>
          <rPr>
            <sz val="8"/>
            <color indexed="81"/>
            <rFont val="Tahoma"/>
            <family val="2"/>
          </rPr>
          <t xml:space="preserve">Plant in Reclamation Mode. No Discharge to Surface Water on this date.
</t>
        </r>
      </text>
    </comment>
    <comment ref="C10" authorId="0">
      <text>
        <r>
          <rPr>
            <sz val="8"/>
            <color indexed="81"/>
            <rFont val="Tahoma"/>
            <family val="2"/>
          </rPr>
          <t xml:space="preserve">Plant in Reclamation Mode. No Discharge to Surface Water on this date.
</t>
        </r>
      </text>
    </comment>
  </commentList>
</comments>
</file>

<file path=xl/sharedStrings.xml><?xml version="1.0" encoding="utf-8"?>
<sst xmlns="http://schemas.openxmlformats.org/spreadsheetml/2006/main" count="273" uniqueCount="98">
  <si>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</si>
  <si>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</si>
  <si>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</si>
  <si>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</si>
  <si>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</si>
  <si>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</si>
  <si>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</si>
  <si>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</si>
  <si>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</si>
  <si>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</si>
  <si>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</si>
  <si>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</si>
  <si>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</si>
  <si>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</si>
  <si>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</si>
  <si>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</si>
  <si>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</si>
  <si>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</si>
  <si>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</si>
  <si>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</si>
  <si>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</si>
  <si>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</si>
  <si>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</si>
  <si>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</si>
  <si>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</si>
  <si>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</si>
  <si>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</si>
  <si>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</si>
  <si>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</si>
  <si>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</si>
  <si>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</si>
  <si>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</si>
  <si>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</si>
  <si>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</si>
  <si>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</si>
  <si>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</si>
  <si>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</si>
  <si>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</si>
  <si>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</si>
  <si>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</si>
  <si>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</si>
  <si>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</si>
  <si>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</si>
  <si>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</si>
  <si>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</si>
  <si>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</si>
  <si>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</si>
  <si>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</si>
  <si>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</si>
  <si>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</si>
  <si>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</si>
  <si>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</si>
  <si>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</si>
  <si>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</si>
  <si>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</si>
  <si>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</si>
  <si>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</si>
  <si>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</si>
  <si>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</si>
  <si>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</si>
  <si>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</si>
  <si>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</si>
  <si>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</si>
  <si>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</si>
  <si>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</si>
  <si>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</si>
  <si>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</si>
  <si>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</si>
  <si>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</si>
  <si>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</si>
  <si>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</si>
  <si>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</si>
  <si>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</si>
  <si>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</si>
  <si>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</si>
  <si>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</si>
  <si>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</si>
  <si>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</si>
  <si>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</si>
  <si>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</si>
  <si>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</si>
  <si>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</si>
  <si>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</si>
  <si>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</si>
  <si>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</si>
  <si>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</si>
  <si>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</si>
  <si>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</si>
  <si>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</si>
  <si>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</si>
  <si>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</si>
  <si>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</si>
  <si>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</si>
  <si>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</si>
  <si>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</si>
  <si>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Note:  Plant in Reclamation Mode. No Discharge to Surface Water</t>
  </si>
  <si>
    <t>Las Gallinas Valley Sanitary District</t>
  </si>
  <si>
    <t>Nina Capetanos 415-472-1734 x.14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</si>
</sst>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409]d\-mmm\-yy;@"/>
    <numFmt numFmtId="165" formatCode="0.0"/>
    <numFmt numFmtId="166" formatCode="0.0000"/>
    <numFmt numFmtId="167" formatCode="\&lt;\ #.##"/>
    <numFmt numFmtId="168" formatCode="0.0%"/>
  </numFmts>
  <fonts count="1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4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6" borderId="17" xfId="0" applyNumberFormat="1" applyFill="1" applyBorder="1"/>
    <xf numFmtId="10" fontId="0" fillId="0" borderId="4" xfId="0" applyNumberFormat="1" applyBorder="1"/>
    <xf numFmtId="165" fontId="2" fillId="0" borderId="5" xfId="0" applyNumberFormat="1" applyFont="1" applyBorder="1"/>
    <xf numFmtId="165" fontId="2" fillId="5" borderId="5" xfId="0" applyNumberFormat="1" applyFont="1" applyFill="1" applyBorder="1"/>
    <xf numFmtId="165" fontId="2" fillId="5" borderId="19" xfId="0" applyNumberFormat="1" applyFont="1" applyFill="1" applyBorder="1"/>
    <xf numFmtId="165" fontId="2" fillId="6" borderId="0" xfId="0" applyNumberFormat="1" applyFont="1" applyFill="1" applyBorder="1"/>
    <xf numFmtId="165" fontId="2" fillId="0" borderId="0" xfId="0" applyNumberFormat="1" applyFont="1" applyBorder="1"/>
    <xf numFmtId="165" fontId="2" fillId="6" borderId="15" xfId="0" applyNumberFormat="1" applyFont="1" applyFill="1" applyBorder="1"/>
    <xf numFmtId="165" fontId="2" fillId="6" borderId="1" xfId="0" applyNumberFormat="1" applyFont="1" applyFill="1" applyBorder="1"/>
    <xf numFmtId="0" fontId="2" fillId="0" borderId="3" xfId="0" applyNumberFormat="1" applyFont="1" applyBorder="1" applyAlignment="1"/>
    <xf numFmtId="2" fontId="2" fillId="0" borderId="5" xfId="0" applyNumberFormat="1" applyFont="1" applyBorder="1"/>
    <xf numFmtId="2" fontId="2" fillId="0" borderId="3" xfId="0" applyNumberFormat="1" applyFont="1" applyBorder="1"/>
    <xf numFmtId="2" fontId="2" fillId="6" borderId="12" xfId="0" applyNumberFormat="1" applyFont="1" applyFill="1" applyBorder="1"/>
    <xf numFmtId="2" fontId="2" fillId="0" borderId="12" xfId="0" applyNumberFormat="1" applyFont="1" applyBorder="1"/>
    <xf numFmtId="2" fontId="2" fillId="6" borderId="16" xfId="0" applyNumberFormat="1" applyFont="1" applyFill="1" applyBorder="1"/>
    <xf numFmtId="2" fontId="2" fillId="6" borderId="7" xfId="0" applyNumberFormat="1" applyFont="1" applyFill="1" applyBorder="1"/>
    <xf numFmtId="166" fontId="2" fillId="0" borderId="5" xfId="0" applyNumberFormat="1" applyFont="1" applyBorder="1"/>
    <xf numFmtId="166" fontId="2" fillId="6" borderId="0" xfId="0" applyNumberFormat="1" applyFont="1" applyFill="1" applyBorder="1"/>
    <xf numFmtId="166" fontId="2" fillId="0" borderId="0" xfId="0" applyNumberFormat="1" applyFont="1" applyBorder="1"/>
    <xf numFmtId="166" fontId="2" fillId="6" borderId="15" xfId="0" applyNumberFormat="1" applyFont="1" applyFill="1" applyBorder="1"/>
    <xf numFmtId="166" fontId="2" fillId="6" borderId="1" xfId="0" applyNumberFormat="1" applyFont="1" applyFill="1" applyBorder="1"/>
    <xf numFmtId="2" fontId="2" fillId="6" borderId="0" xfId="0" applyNumberFormat="1" applyFont="1" applyFill="1" applyBorder="1"/>
    <xf numFmtId="2" fontId="2" fillId="0" borderId="0" xfId="0" applyNumberFormat="1" applyFont="1" applyBorder="1"/>
    <xf numFmtId="2" fontId="2" fillId="6" borderId="15" xfId="0" applyNumberFormat="1" applyFont="1" applyFill="1" applyBorder="1"/>
    <xf numFmtId="2" fontId="0" fillId="6" borderId="12" xfId="0" applyNumberFormat="1" applyFill="1" applyBorder="1"/>
    <xf numFmtId="2" fontId="0" fillId="0" borderId="12" xfId="0" applyNumberFormat="1" applyBorder="1"/>
    <xf numFmtId="2" fontId="0" fillId="6" borderId="18" xfId="0" applyNumberFormat="1" applyFill="1" applyBorder="1"/>
    <xf numFmtId="167" fontId="2" fillId="0" borderId="5" xfId="0" applyNumberFormat="1" applyFont="1" applyBorder="1"/>
    <xf numFmtId="1" fontId="2" fillId="0" borderId="5" xfId="0" applyNumberFormat="1" applyFont="1" applyBorder="1"/>
    <xf numFmtId="1" fontId="2" fillId="0" borderId="19" xfId="0" applyNumberFormat="1" applyFont="1" applyBorder="1"/>
    <xf numFmtId="0" fontId="18" fillId="0" borderId="0" xfId="0" applyFont="1"/>
    <xf numFmtId="2" fontId="0" fillId="0" borderId="19" xfId="0" applyNumberFormat="1" applyBorder="1"/>
    <xf numFmtId="168" fontId="0" fillId="0" borderId="19" xfId="0" applyNumberFormat="1" applyBorder="1"/>
    <xf numFmtId="168" fontId="0" fillId="0" borderId="3" xfId="0" applyNumberFormat="1" applyBorder="1"/>
    <xf numFmtId="165" fontId="0" fillId="0" borderId="3" xfId="0" applyNumberFormat="1" applyBorder="1"/>
    <xf numFmtId="2" fontId="2" fillId="0" borderId="10" xfId="0" applyNumberFormat="1" applyFont="1" applyBorder="1"/>
    <xf numFmtId="2" fontId="2" fillId="0" borderId="0" xfId="0" applyNumberFormat="1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zoomScaleNormal="100" workbookViewId="0">
      <selection activeCell="C38" sqref="C38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308" t="s">
        <v>15</v>
      </c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</row>
    <row r="2" spans="1:22" x14ac:dyDescent="0.25">
      <c r="C2" s="306" t="s">
        <v>83</v>
      </c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</row>
    <row r="3" spans="1:22" ht="18.75" x14ac:dyDescent="0.3">
      <c r="C3" s="312" t="s">
        <v>96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</row>
    <row r="4" spans="1:22" ht="19.5" thickBot="1" x14ac:dyDescent="0.35">
      <c r="C4" s="312" t="s">
        <v>97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</row>
    <row r="5" spans="1:22" ht="26.25" x14ac:dyDescent="0.25">
      <c r="A5" s="232" t="s">
        <v>86</v>
      </c>
      <c r="B5" s="42" t="s">
        <v>0</v>
      </c>
      <c r="C5" s="309" t="s">
        <v>16</v>
      </c>
      <c r="D5" s="310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80" t="s">
        <v>53</v>
      </c>
      <c r="O5" s="309" t="s">
        <v>78</v>
      </c>
      <c r="P5" s="311"/>
      <c r="Q5" s="310"/>
      <c r="R5" s="309" t="s">
        <v>77</v>
      </c>
      <c r="S5" s="311"/>
      <c r="T5" s="310"/>
      <c r="U5" s="9" t="s">
        <v>10</v>
      </c>
    </row>
    <row r="6" spans="1:22" ht="27" thickBot="1" x14ac:dyDescent="0.3">
      <c r="A6" s="215"/>
      <c r="B6" s="240" t="s">
        <v>82</v>
      </c>
      <c r="C6" s="24" t="s">
        <v>17</v>
      </c>
      <c r="D6" s="144" t="s">
        <v>11</v>
      </c>
      <c r="E6" s="147" t="s">
        <v>48</v>
      </c>
      <c r="F6" s="76"/>
      <c r="G6" s="76"/>
      <c r="H6" s="76"/>
      <c r="I6" s="76"/>
      <c r="J6" s="76"/>
      <c r="K6" s="76"/>
      <c r="L6" s="76"/>
      <c r="M6" s="76"/>
      <c r="N6" s="203" t="s">
        <v>73</v>
      </c>
      <c r="O6" s="24" t="s">
        <v>12</v>
      </c>
      <c r="P6" s="148" t="s">
        <v>13</v>
      </c>
      <c r="Q6" s="144" t="s">
        <v>14</v>
      </c>
      <c r="R6" s="24" t="s">
        <v>12</v>
      </c>
      <c r="S6" s="148" t="s">
        <v>13</v>
      </c>
      <c r="T6" s="144" t="s">
        <v>14</v>
      </c>
      <c r="U6" s="25"/>
    </row>
    <row r="7" spans="1:22" x14ac:dyDescent="0.25">
      <c r="A7" s="217" t="s">
        <v>35</v>
      </c>
      <c r="B7" s="222">
        <v>41117</v>
      </c>
      <c r="C7" s="29">
        <v>2.0499999999999998</v>
      </c>
      <c r="D7" s="137">
        <v>5.8</v>
      </c>
      <c r="E7" s="80">
        <f>SUM(G7,H7,I7)</f>
        <v>0.11</v>
      </c>
      <c r="F7" s="26">
        <v>46</v>
      </c>
      <c r="G7" s="89"/>
      <c r="H7" s="295">
        <v>0.01</v>
      </c>
      <c r="I7" s="29">
        <v>0.1</v>
      </c>
      <c r="J7" s="29">
        <v>36</v>
      </c>
      <c r="K7" s="89"/>
      <c r="L7" s="29">
        <v>6.4</v>
      </c>
      <c r="M7" s="93"/>
      <c r="N7" s="29">
        <v>6.4</v>
      </c>
      <c r="O7" s="64"/>
      <c r="P7" s="149"/>
      <c r="Q7" s="154"/>
      <c r="R7" s="64"/>
      <c r="S7" s="149"/>
      <c r="T7" s="154"/>
      <c r="U7" s="38">
        <v>196</v>
      </c>
      <c r="V7" s="56" t="s">
        <v>30</v>
      </c>
    </row>
    <row r="8" spans="1:22" x14ac:dyDescent="0.25">
      <c r="A8" s="229" t="s">
        <v>36</v>
      </c>
      <c r="B8" s="223">
        <v>41239</v>
      </c>
      <c r="C8" s="304">
        <v>2.38</v>
      </c>
      <c r="D8" s="142">
        <v>6.1</v>
      </c>
      <c r="E8" s="74"/>
      <c r="F8" s="96">
        <v>40</v>
      </c>
      <c r="G8" s="77"/>
      <c r="H8" s="97">
        <v>0.42</v>
      </c>
      <c r="I8" s="97">
        <v>0.13</v>
      </c>
      <c r="J8" s="97">
        <v>28</v>
      </c>
      <c r="K8" s="77"/>
      <c r="L8" s="97">
        <v>4.4000000000000004</v>
      </c>
      <c r="M8" s="94"/>
      <c r="N8" s="97">
        <v>4.4000000000000004</v>
      </c>
      <c r="O8" s="98"/>
      <c r="P8" s="150"/>
      <c r="Q8" s="155"/>
      <c r="R8" s="98"/>
      <c r="S8" s="150"/>
      <c r="T8" s="155"/>
      <c r="U8" s="100">
        <v>248</v>
      </c>
      <c r="V8" s="56" t="s">
        <v>31</v>
      </c>
    </row>
    <row r="9" spans="1:22" x14ac:dyDescent="0.25">
      <c r="A9" s="230" t="s">
        <v>37</v>
      </c>
      <c r="B9" s="224"/>
      <c r="C9" s="129"/>
      <c r="D9" s="145"/>
      <c r="E9" s="127">
        <f t="shared" ref="E9" si="0">SUM(G9,H9,I9)</f>
        <v>0</v>
      </c>
      <c r="F9" s="126"/>
      <c r="G9" s="128"/>
      <c r="H9" s="129"/>
      <c r="I9" s="129"/>
      <c r="J9" s="129"/>
      <c r="K9" s="128"/>
      <c r="L9" s="129"/>
      <c r="M9" s="206"/>
      <c r="N9" s="129"/>
      <c r="O9" s="130"/>
      <c r="P9" s="151"/>
      <c r="Q9" s="156"/>
      <c r="R9" s="130"/>
      <c r="S9" s="151"/>
      <c r="T9" s="156"/>
      <c r="U9" s="131"/>
      <c r="V9" s="132" t="s">
        <v>27</v>
      </c>
    </row>
    <row r="10" spans="1:22" x14ac:dyDescent="0.25">
      <c r="A10" s="218" t="s">
        <v>38</v>
      </c>
      <c r="B10" s="225"/>
      <c r="C10" s="60"/>
      <c r="D10" s="138"/>
      <c r="E10" s="74"/>
      <c r="F10" s="67"/>
      <c r="G10" s="77"/>
      <c r="H10" s="60"/>
      <c r="I10" s="60"/>
      <c r="J10" s="60"/>
      <c r="K10" s="77"/>
      <c r="L10" s="60"/>
      <c r="M10" s="94"/>
      <c r="N10" s="60"/>
      <c r="O10" s="61"/>
      <c r="P10" s="152"/>
      <c r="Q10" s="157"/>
      <c r="R10" s="61"/>
      <c r="S10" s="152"/>
      <c r="T10" s="157"/>
      <c r="U10" s="68"/>
      <c r="V10" s="56" t="s">
        <v>30</v>
      </c>
    </row>
    <row r="11" spans="1:22" ht="15.75" thickBot="1" x14ac:dyDescent="0.3">
      <c r="A11" s="221" t="s">
        <v>39</v>
      </c>
      <c r="B11" s="226"/>
      <c r="C11" s="71"/>
      <c r="D11" s="141"/>
      <c r="E11" s="75"/>
      <c r="F11" s="70"/>
      <c r="G11" s="90"/>
      <c r="H11" s="71"/>
      <c r="I11" s="71"/>
      <c r="J11" s="71"/>
      <c r="K11" s="90"/>
      <c r="L11" s="71"/>
      <c r="M11" s="95"/>
      <c r="N11" s="71"/>
      <c r="O11" s="73"/>
      <c r="P11" s="153"/>
      <c r="Q11" s="158"/>
      <c r="R11" s="73"/>
      <c r="S11" s="153"/>
      <c r="T11" s="158"/>
      <c r="U11" s="72"/>
      <c r="V11" s="65" t="s">
        <v>28</v>
      </c>
    </row>
    <row r="13" spans="1:22" s="21" customFormat="1" x14ac:dyDescent="0.25">
      <c r="C13" s="305" t="s">
        <v>51</v>
      </c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</row>
    <row r="14" spans="1:22" s="21" customFormat="1" x14ac:dyDescent="0.25">
      <c r="C14" s="305" t="s">
        <v>26</v>
      </c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</row>
    <row r="15" spans="1:22" s="21" customFormat="1" x14ac:dyDescent="0.25">
      <c r="C15" s="204" t="s">
        <v>76</v>
      </c>
    </row>
    <row r="16" spans="1:22" x14ac:dyDescent="0.25">
      <c r="C16" s="231" t="s">
        <v>84</v>
      </c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</row>
    <row r="17" spans="3:16" ht="15.75" thickBot="1" x14ac:dyDescent="0.3"/>
    <row r="18" spans="3:16" x14ac:dyDescent="0.25">
      <c r="C18" s="186" t="s">
        <v>66</v>
      </c>
      <c r="D18" s="187"/>
      <c r="E18" s="187"/>
      <c r="F18" s="187"/>
      <c r="G18" s="187"/>
      <c r="H18" s="188"/>
    </row>
    <row r="19" spans="3:16" x14ac:dyDescent="0.25">
      <c r="C19" s="189" t="s">
        <v>6</v>
      </c>
      <c r="D19" s="190" t="s">
        <v>54</v>
      </c>
      <c r="E19" s="190"/>
      <c r="F19" s="190"/>
      <c r="G19" s="190"/>
      <c r="H19" s="191"/>
    </row>
    <row r="20" spans="3:16" x14ac:dyDescent="0.25">
      <c r="C20" s="189" t="s">
        <v>4</v>
      </c>
      <c r="D20" s="190" t="s">
        <v>55</v>
      </c>
      <c r="E20" s="190"/>
      <c r="F20" s="190"/>
      <c r="G20" s="190"/>
      <c r="H20" s="191"/>
    </row>
    <row r="21" spans="3:16" x14ac:dyDescent="0.25">
      <c r="C21" s="189" t="s">
        <v>5</v>
      </c>
      <c r="D21" s="190" t="s">
        <v>63</v>
      </c>
      <c r="E21" s="190"/>
      <c r="F21" s="190"/>
      <c r="G21" s="190"/>
      <c r="H21" s="191"/>
    </row>
    <row r="22" spans="3:16" x14ac:dyDescent="0.25">
      <c r="C22" s="189" t="s">
        <v>64</v>
      </c>
      <c r="D22" s="190" t="s">
        <v>65</v>
      </c>
      <c r="E22" s="190"/>
      <c r="F22" s="190"/>
      <c r="G22" s="190"/>
      <c r="H22" s="191"/>
    </row>
    <row r="23" spans="3:16" x14ac:dyDescent="0.25">
      <c r="C23" s="189" t="s">
        <v>1</v>
      </c>
      <c r="D23" s="190" t="s">
        <v>56</v>
      </c>
      <c r="E23" s="190"/>
      <c r="F23" s="190"/>
      <c r="G23" s="190"/>
      <c r="H23" s="191"/>
    </row>
    <row r="24" spans="3:16" x14ac:dyDescent="0.25">
      <c r="C24" s="189" t="s">
        <v>2</v>
      </c>
      <c r="D24" s="190" t="s">
        <v>57</v>
      </c>
      <c r="E24" s="190"/>
      <c r="F24" s="190"/>
      <c r="G24" s="190"/>
      <c r="H24" s="191"/>
    </row>
    <row r="25" spans="3:16" x14ac:dyDescent="0.25">
      <c r="C25" s="189" t="s">
        <v>8</v>
      </c>
      <c r="D25" s="190" t="s">
        <v>58</v>
      </c>
      <c r="E25" s="190"/>
      <c r="F25" s="190"/>
      <c r="G25" s="190"/>
      <c r="H25" s="191"/>
    </row>
    <row r="26" spans="3:16" x14ac:dyDescent="0.25">
      <c r="C26" s="189" t="s">
        <v>59</v>
      </c>
      <c r="D26" s="190" t="s">
        <v>60</v>
      </c>
      <c r="E26" s="190"/>
      <c r="F26" s="190"/>
      <c r="G26" s="190"/>
      <c r="H26" s="191"/>
    </row>
    <row r="27" spans="3:16" x14ac:dyDescent="0.25">
      <c r="C27" s="189" t="s">
        <v>53</v>
      </c>
      <c r="D27" s="190" t="s">
        <v>61</v>
      </c>
      <c r="E27" s="190"/>
      <c r="F27" s="190"/>
      <c r="G27" s="190"/>
      <c r="H27" s="191"/>
    </row>
    <row r="28" spans="3:16" ht="15.75" thickBot="1" x14ac:dyDescent="0.3">
      <c r="C28" s="192" t="s">
        <v>10</v>
      </c>
      <c r="D28" s="193" t="s">
        <v>62</v>
      </c>
      <c r="E28" s="193"/>
      <c r="F28" s="193"/>
      <c r="G28" s="193"/>
      <c r="H28" s="194"/>
    </row>
    <row r="30" spans="3:16" x14ac:dyDescent="0.25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zoomScaleNormal="100" workbookViewId="0">
      <selection activeCell="F7" sqref="F7"/>
    </sheetView>
  </sheetViews>
  <sheetFormatPr defaultRowHeight="15" x14ac:dyDescent="0.25"/>
  <cols>
    <col min="1" max="2" width="10.285156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855468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  <col min="15" max="15" width="9.140625" bestFit="1" customWidth="1"/>
  </cols>
  <sheetData>
    <row r="1" spans="1:17" ht="23.25" customHeight="1" x14ac:dyDescent="0.25">
      <c r="C1" s="313" t="s">
        <v>18</v>
      </c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201"/>
    </row>
    <row r="2" spans="1:17" ht="18.75" x14ac:dyDescent="0.3">
      <c r="C2" s="315" t="str">
        <f>'Inf Conc.'!C3</f>
        <v>Las Gallinas Valley Sanitary District</v>
      </c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</row>
    <row r="3" spans="1:17" ht="19.5" thickBot="1" x14ac:dyDescent="0.35">
      <c r="C3" s="312" t="str">
        <f>'Inf Conc.'!C4</f>
        <v>Nina Capetanos 415-472-1734 x.14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</row>
    <row r="4" spans="1:17" x14ac:dyDescent="0.25">
      <c r="A4" s="232" t="s">
        <v>86</v>
      </c>
      <c r="B4" s="42" t="s">
        <v>0</v>
      </c>
      <c r="C4" s="309" t="s">
        <v>16</v>
      </c>
      <c r="D4" s="310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80" t="s">
        <v>53</v>
      </c>
      <c r="O4" s="42" t="s">
        <v>10</v>
      </c>
    </row>
    <row r="5" spans="1:17" ht="27" thickBot="1" x14ac:dyDescent="0.3">
      <c r="A5" s="215" t="s">
        <v>82</v>
      </c>
      <c r="B5" s="240" t="s">
        <v>82</v>
      </c>
      <c r="C5" s="24" t="s">
        <v>17</v>
      </c>
      <c r="D5" s="144" t="s">
        <v>11</v>
      </c>
      <c r="E5" s="91"/>
      <c r="F5" s="76"/>
      <c r="G5" s="76"/>
      <c r="H5" s="76"/>
      <c r="I5" s="76"/>
      <c r="J5" s="76"/>
      <c r="K5" s="76"/>
      <c r="L5" s="76"/>
      <c r="M5" s="76"/>
      <c r="N5" s="92" t="s">
        <v>20</v>
      </c>
      <c r="O5" s="43"/>
    </row>
    <row r="6" spans="1:17" x14ac:dyDescent="0.25">
      <c r="A6" s="217" t="s">
        <v>35</v>
      </c>
      <c r="B6" s="222">
        <f>'Inf Conc.'!B7</f>
        <v>41117</v>
      </c>
      <c r="C6" s="270">
        <f>'Inf Conc.'!C7</f>
        <v>2.0499999999999998</v>
      </c>
      <c r="D6" s="154">
        <f>'Inf Conc.'!D7</f>
        <v>5.8</v>
      </c>
      <c r="E6" s="271">
        <f>'Inf Conc.'!E7*C6*3.78</f>
        <v>0.85238999999999987</v>
      </c>
      <c r="F6" s="297">
        <f>'Inf Conc.'!F7*C6*3.78</f>
        <v>356.45399999999995</v>
      </c>
      <c r="G6" s="272">
        <f>'Inf Conc.'!G7*C6*3.78</f>
        <v>0</v>
      </c>
      <c r="H6" s="270">
        <f>'Inf Conc.'!H7*C6*3.78</f>
        <v>7.7489999999999989E-2</v>
      </c>
      <c r="I6" s="270">
        <f>'Inf Conc.'!I7*C6*3.78</f>
        <v>0.77489999999999992</v>
      </c>
      <c r="J6" s="296">
        <f>'Inf Conc.'!J7*C6*3.78</f>
        <v>278.964</v>
      </c>
      <c r="K6" s="120">
        <f>'Inf Conc.'!K7*C6*3.78</f>
        <v>0</v>
      </c>
      <c r="L6" s="270">
        <f>'Inf Conc.'!L7*C6*3.78</f>
        <v>49.593599999999995</v>
      </c>
      <c r="M6" s="123">
        <f>'Inf Conc.'!M7*C6*3.78</f>
        <v>0</v>
      </c>
      <c r="N6" s="270">
        <f>'Inf Conc.'!N7*D6*3.78</f>
        <v>140.31359999999998</v>
      </c>
      <c r="O6" s="297">
        <f>'Inf Conc.'!U7*C6*3.78</f>
        <v>1518.8039999999999</v>
      </c>
      <c r="P6" s="56" t="s">
        <v>30</v>
      </c>
    </row>
    <row r="7" spans="1:17" x14ac:dyDescent="0.25">
      <c r="A7" s="229" t="s">
        <v>36</v>
      </c>
      <c r="B7" s="223">
        <f>'Inf Conc.'!B8</f>
        <v>41239</v>
      </c>
      <c r="C7" s="3">
        <f>'Inf Conc.'!C8</f>
        <v>2.38</v>
      </c>
      <c r="D7" s="139">
        <f>'Inf Conc.'!D8</f>
        <v>6.1</v>
      </c>
      <c r="E7" s="31"/>
      <c r="F7" s="39">
        <f>'Inf Conc.'!F8*C7*3.78</f>
        <v>359.85599999999994</v>
      </c>
      <c r="G7" s="121"/>
      <c r="H7" s="3">
        <f>'Inf Conc.'!H8*C7*3.78</f>
        <v>3.7784879999999994</v>
      </c>
      <c r="I7" s="3">
        <f>'Inf Conc.'!I8*C7*3.78</f>
        <v>1.169532</v>
      </c>
      <c r="J7" s="3">
        <f>'Inf Conc.'!J8*C7*3.78</f>
        <v>251.89919999999998</v>
      </c>
      <c r="K7" s="121"/>
      <c r="L7" s="3">
        <f>'Inf Conc.'!L8*C7*3.78</f>
        <v>39.584159999999997</v>
      </c>
      <c r="M7" s="124"/>
      <c r="N7" s="3">
        <f>'Inf Conc.'!N8*D7*3.78</f>
        <v>101.45519999999999</v>
      </c>
      <c r="O7" s="39">
        <f>'Inf Conc.'!U8*C7*3.78</f>
        <v>2231.1071999999999</v>
      </c>
      <c r="P7" s="56" t="s">
        <v>31</v>
      </c>
    </row>
    <row r="8" spans="1:17" x14ac:dyDescent="0.25">
      <c r="A8" s="230" t="s">
        <v>37</v>
      </c>
      <c r="B8" s="224">
        <f>'Inf Conc.'!B9</f>
        <v>0</v>
      </c>
      <c r="C8" s="129">
        <f>'Inf Conc.'!C9</f>
        <v>0</v>
      </c>
      <c r="D8" s="145">
        <f>'Inf Conc.'!D9</f>
        <v>0</v>
      </c>
      <c r="E8" s="133"/>
      <c r="F8" s="131">
        <f>'Inf Conc.'!F9*C8*3.78</f>
        <v>0</v>
      </c>
      <c r="G8" s="134"/>
      <c r="H8" s="129">
        <f>'Inf Conc.'!H9*C8*3.78</f>
        <v>0</v>
      </c>
      <c r="I8" s="129">
        <f>'Inf Conc.'!I9*C8*3.78</f>
        <v>0</v>
      </c>
      <c r="J8" s="129">
        <f>'Inf Conc.'!J9*C8*3.78</f>
        <v>0</v>
      </c>
      <c r="K8" s="134"/>
      <c r="L8" s="129">
        <f>'Inf Conc.'!L9*C8*3.78</f>
        <v>0</v>
      </c>
      <c r="M8" s="135"/>
      <c r="N8" s="129">
        <f>'Inf Conc.'!N9*D8*3.78</f>
        <v>0</v>
      </c>
      <c r="O8" s="131">
        <f>'Inf Conc.'!U9*C8*3.78</f>
        <v>0</v>
      </c>
      <c r="P8" s="132" t="s">
        <v>27</v>
      </c>
    </row>
    <row r="9" spans="1:17" x14ac:dyDescent="0.25">
      <c r="A9" s="218" t="s">
        <v>38</v>
      </c>
      <c r="B9" s="225">
        <f>'Inf Conc.'!B10</f>
        <v>0</v>
      </c>
      <c r="C9" s="60">
        <f>'Inf Conc.'!C10</f>
        <v>0</v>
      </c>
      <c r="D9" s="138">
        <f>'Inf Conc.'!D10</f>
        <v>0</v>
      </c>
      <c r="E9" s="31">
        <f>'Inf Conc.'!E9*C9*3.78</f>
        <v>0</v>
      </c>
      <c r="F9" s="68">
        <f>'Inf Conc.'!F10*C9*3.78</f>
        <v>0</v>
      </c>
      <c r="G9" s="121">
        <f>'Inf Conc.'!G9*C9*3.78</f>
        <v>0</v>
      </c>
      <c r="H9" s="60">
        <f>'Inf Conc.'!H10*C9*3.78</f>
        <v>0</v>
      </c>
      <c r="I9" s="60">
        <f>'Inf Conc.'!I10*C9*3.78</f>
        <v>0</v>
      </c>
      <c r="J9" s="60">
        <f>'Inf Conc.'!J10*C9*3.78</f>
        <v>0</v>
      </c>
      <c r="K9" s="121">
        <f>'Inf Conc.'!K9*C9*3.78</f>
        <v>0</v>
      </c>
      <c r="L9" s="60">
        <f>'Inf Conc.'!L10*C9*3.78</f>
        <v>0</v>
      </c>
      <c r="M9" s="124">
        <f>'Inf Conc.'!M9*C9*3.78</f>
        <v>0</v>
      </c>
      <c r="N9" s="60">
        <f>'Inf Conc.'!N10*D9*3.78</f>
        <v>0</v>
      </c>
      <c r="O9" s="68">
        <f>'Inf Conc.'!U10*C9*3.78</f>
        <v>0</v>
      </c>
      <c r="P9" s="56" t="s">
        <v>30</v>
      </c>
    </row>
    <row r="10" spans="1:17" ht="15.75" thickBot="1" x14ac:dyDescent="0.3">
      <c r="A10" s="221" t="s">
        <v>39</v>
      </c>
      <c r="B10" s="226">
        <f>'Inf Conc.'!B11</f>
        <v>0</v>
      </c>
      <c r="C10" s="71">
        <f>'Inf Conc.'!C11</f>
        <v>0</v>
      </c>
      <c r="D10" s="141">
        <f>'Inf Conc.'!D11</f>
        <v>0</v>
      </c>
      <c r="E10" s="33"/>
      <c r="F10" s="72">
        <f>'Inf Conc.'!F11*C10*3.78</f>
        <v>0</v>
      </c>
      <c r="G10" s="122"/>
      <c r="H10" s="71">
        <f>'Inf Conc.'!H11*C10*3.78</f>
        <v>0</v>
      </c>
      <c r="I10" s="71">
        <f>'Inf Conc.'!I11*C10*3.78</f>
        <v>0</v>
      </c>
      <c r="J10" s="71">
        <f>'Inf Conc.'!J11*C10*3.78</f>
        <v>0</v>
      </c>
      <c r="K10" s="122"/>
      <c r="L10" s="71">
        <f>'Inf Conc.'!L11*C10*3.78</f>
        <v>0</v>
      </c>
      <c r="M10" s="125"/>
      <c r="N10" s="71">
        <f>'Inf Conc.'!N11*D10*3.78</f>
        <v>0</v>
      </c>
      <c r="O10" s="72">
        <f>'Inf Conc.'!U11*C10*3.78</f>
        <v>0</v>
      </c>
      <c r="P10" s="65" t="s">
        <v>28</v>
      </c>
    </row>
    <row r="12" spans="1:17" ht="30.75" customHeight="1" x14ac:dyDescent="0.25">
      <c r="C12" s="314" t="s">
        <v>75</v>
      </c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</row>
  </sheetData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5"/>
  <sheetViews>
    <sheetView tabSelected="1" zoomScaleNormal="100" workbookViewId="0">
      <selection activeCell="E19" sqref="E19"/>
    </sheetView>
  </sheetViews>
  <sheetFormatPr defaultRowHeight="15" x14ac:dyDescent="0.25"/>
  <cols>
    <col min="1" max="1" width="12.28515625" customWidth="1"/>
    <col min="2" max="2" width="5.7109375" customWidth="1"/>
    <col min="3" max="3" width="5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308" t="s">
        <v>42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</row>
    <row r="2" spans="1:25" s="21" customFormat="1" ht="16.5" customHeight="1" x14ac:dyDescent="0.25">
      <c r="B2" s="307" t="s">
        <v>41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47"/>
      <c r="V2" s="47"/>
      <c r="X2" s="47"/>
    </row>
    <row r="3" spans="1:25" ht="18.75" x14ac:dyDescent="0.3">
      <c r="B3" s="315" t="str">
        <f>'Inf Conc.'!C3</f>
        <v>Las Gallinas Valley Sanitary District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</row>
    <row r="4" spans="1:25" ht="18.75" x14ac:dyDescent="0.3">
      <c r="B4" s="312" t="str">
        <f>'Inf Conc.'!C4</f>
        <v>Nina Capetanos 415-472-1734 x.14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5" spans="1:25" s="21" customFormat="1" ht="25.5" customHeight="1" x14ac:dyDescent="0.25">
      <c r="B5" s="320" t="s">
        <v>70</v>
      </c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237"/>
      <c r="X5" s="237"/>
    </row>
    <row r="6" spans="1:25" s="21" customFormat="1" ht="13.5" customHeight="1" x14ac:dyDescent="0.25">
      <c r="B6" s="182" t="s">
        <v>68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37"/>
      <c r="X6" s="237"/>
    </row>
    <row r="7" spans="1:25" s="21" customFormat="1" ht="12.75" customHeight="1" thickBot="1" x14ac:dyDescent="0.3">
      <c r="B7" s="321" t="s">
        <v>76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48"/>
      <c r="V7" s="47"/>
      <c r="X7" s="47"/>
    </row>
    <row r="8" spans="1:25" ht="44.25" customHeight="1" x14ac:dyDescent="0.25">
      <c r="A8" s="184" t="s">
        <v>69</v>
      </c>
      <c r="B8" s="317" t="s">
        <v>16</v>
      </c>
      <c r="C8" s="318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5" t="s">
        <v>53</v>
      </c>
      <c r="N8" s="317" t="s">
        <v>9</v>
      </c>
      <c r="O8" s="319"/>
      <c r="P8" s="318"/>
      <c r="Q8" s="317" t="s">
        <v>49</v>
      </c>
      <c r="R8" s="319"/>
      <c r="S8" s="318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 x14ac:dyDescent="0.3">
      <c r="A9" s="216" t="s">
        <v>82</v>
      </c>
      <c r="B9" s="14" t="s">
        <v>17</v>
      </c>
      <c r="C9" s="136" t="s">
        <v>11</v>
      </c>
      <c r="D9" s="146" t="s">
        <v>48</v>
      </c>
      <c r="E9" s="16"/>
      <c r="F9" s="16"/>
      <c r="G9" s="16"/>
      <c r="H9" s="16"/>
      <c r="I9" s="16"/>
      <c r="J9" s="16"/>
      <c r="K9" s="16"/>
      <c r="L9" s="16"/>
      <c r="M9" s="205" t="s">
        <v>73</v>
      </c>
      <c r="N9" s="14" t="s">
        <v>12</v>
      </c>
      <c r="O9" s="159" t="s">
        <v>13</v>
      </c>
      <c r="P9" s="136" t="s">
        <v>14</v>
      </c>
      <c r="Q9" s="14" t="s">
        <v>12</v>
      </c>
      <c r="R9" s="159" t="s">
        <v>13</v>
      </c>
      <c r="S9" s="136" t="s">
        <v>14</v>
      </c>
      <c r="T9" s="15"/>
      <c r="U9" s="242" t="s">
        <v>22</v>
      </c>
      <c r="V9" s="242" t="s">
        <v>88</v>
      </c>
      <c r="W9" s="255" t="s">
        <v>50</v>
      </c>
      <c r="X9" s="256" t="s">
        <v>89</v>
      </c>
      <c r="Y9" s="21"/>
    </row>
    <row r="10" spans="1:25" x14ac:dyDescent="0.25">
      <c r="A10" s="222">
        <v>41117</v>
      </c>
      <c r="B10" s="26">
        <v>2.06</v>
      </c>
      <c r="C10" s="137">
        <v>3.66</v>
      </c>
      <c r="D10" s="29">
        <f>SUM(F10,G10,H10)</f>
        <v>26.58</v>
      </c>
      <c r="E10" s="29">
        <v>3.1</v>
      </c>
      <c r="F10" s="29">
        <v>2.5</v>
      </c>
      <c r="G10" s="29">
        <v>24</v>
      </c>
      <c r="H10" s="29">
        <v>0.08</v>
      </c>
      <c r="I10" s="29">
        <v>1.6</v>
      </c>
      <c r="J10" s="80"/>
      <c r="K10" s="29">
        <v>5.7</v>
      </c>
      <c r="L10" s="29">
        <v>4.4000000000000004</v>
      </c>
      <c r="M10" s="29">
        <v>4.4000000000000004</v>
      </c>
      <c r="N10" s="64">
        <v>7.36</v>
      </c>
      <c r="O10" s="149">
        <v>7.36</v>
      </c>
      <c r="P10" s="154">
        <v>7.36</v>
      </c>
      <c r="Q10" s="79">
        <v>20.8</v>
      </c>
      <c r="R10" s="164">
        <v>20.8</v>
      </c>
      <c r="S10" s="169">
        <v>20.8</v>
      </c>
      <c r="T10" s="38">
        <v>1.6</v>
      </c>
      <c r="U10" s="243">
        <f>SUM('Inf Conc.'!$F$7,'Inf Conc.'!$H$7,'Inf Conc.'!$I$7)-SUM(E10,G10,H10)</f>
        <v>18.93</v>
      </c>
      <c r="V10" s="269">
        <f>((SUM('Inf Conc.'!$F$7,'Inf Conc.'!$H$7,'Inf Conc.'!$I$7))-(SUM(E10,G10,H10)))/(SUM('Inf Conc.'!$F$7,'Inf Conc.'!$H$7,'Inf Conc.'!$I$7))</f>
        <v>0.41054001301236176</v>
      </c>
      <c r="W10" s="249">
        <f>'Inf Conc.'!$L$7-K10</f>
        <v>0.70000000000000018</v>
      </c>
      <c r="X10" s="265">
        <f>('Inf Conc.'!$L$7-K10)/('Inf Conc.'!$L$7)</f>
        <v>0.10937500000000003</v>
      </c>
      <c r="Y10" s="298" t="s">
        <v>95</v>
      </c>
    </row>
    <row r="11" spans="1:25" x14ac:dyDescent="0.25">
      <c r="A11" s="225"/>
      <c r="B11" s="61"/>
      <c r="C11" s="157"/>
      <c r="D11" s="60">
        <f t="shared" ref="D11:D57" si="0">SUM(F11,G11,H11)</f>
        <v>0</v>
      </c>
      <c r="E11" s="60"/>
      <c r="F11" s="273"/>
      <c r="G11" s="60"/>
      <c r="H11" s="289"/>
      <c r="I11" s="60"/>
      <c r="J11" s="60"/>
      <c r="K11" s="60"/>
      <c r="L11" s="60"/>
      <c r="M11" s="60"/>
      <c r="N11" s="61"/>
      <c r="O11" s="152"/>
      <c r="P11" s="157"/>
      <c r="Q11" s="81"/>
      <c r="R11" s="165"/>
      <c r="S11" s="170"/>
      <c r="T11" s="67"/>
      <c r="U11" s="244"/>
      <c r="V11" s="259"/>
      <c r="W11" s="250"/>
      <c r="X11" s="266"/>
    </row>
    <row r="12" spans="1:25" x14ac:dyDescent="0.25">
      <c r="A12" s="227"/>
      <c r="B12" s="55"/>
      <c r="C12" s="162"/>
      <c r="D12" s="3">
        <f t="shared" si="0"/>
        <v>0</v>
      </c>
      <c r="E12" s="3"/>
      <c r="F12" s="274"/>
      <c r="G12" s="3"/>
      <c r="H12" s="290"/>
      <c r="I12" s="3"/>
      <c r="J12" s="74"/>
      <c r="K12" s="3"/>
      <c r="L12" s="3"/>
      <c r="M12" s="3"/>
      <c r="N12" s="55"/>
      <c r="O12" s="160"/>
      <c r="P12" s="162"/>
      <c r="Q12" s="54"/>
      <c r="R12" s="166"/>
      <c r="S12" s="171"/>
      <c r="T12" s="1"/>
      <c r="U12" s="245"/>
      <c r="V12" s="260"/>
      <c r="W12" s="251"/>
      <c r="X12" s="267"/>
    </row>
    <row r="13" spans="1:25" x14ac:dyDescent="0.25">
      <c r="A13" s="225"/>
      <c r="B13" s="61"/>
      <c r="C13" s="157"/>
      <c r="D13" s="60">
        <f t="shared" si="0"/>
        <v>0</v>
      </c>
      <c r="E13" s="60"/>
      <c r="F13" s="273"/>
      <c r="G13" s="60"/>
      <c r="H13" s="289"/>
      <c r="I13" s="60"/>
      <c r="J13" s="60"/>
      <c r="K13" s="60"/>
      <c r="L13" s="60"/>
      <c r="M13" s="60"/>
      <c r="N13" s="61"/>
      <c r="O13" s="152"/>
      <c r="P13" s="157"/>
      <c r="Q13" s="81"/>
      <c r="R13" s="165"/>
      <c r="S13" s="170"/>
      <c r="T13" s="67"/>
      <c r="U13" s="244"/>
      <c r="V13" s="259"/>
      <c r="W13" s="250"/>
      <c r="X13" s="266"/>
    </row>
    <row r="14" spans="1:25" x14ac:dyDescent="0.25">
      <c r="A14" s="227"/>
      <c r="B14" s="55"/>
      <c r="C14" s="162"/>
      <c r="D14" s="3">
        <f t="shared" si="0"/>
        <v>0</v>
      </c>
      <c r="E14" s="3"/>
      <c r="F14" s="274"/>
      <c r="G14" s="3"/>
      <c r="H14" s="290"/>
      <c r="I14" s="3"/>
      <c r="J14" s="74"/>
      <c r="K14" s="3"/>
      <c r="L14" s="3"/>
      <c r="M14" s="3"/>
      <c r="N14" s="55"/>
      <c r="O14" s="160"/>
      <c r="P14" s="162"/>
      <c r="Q14" s="54"/>
      <c r="R14" s="166"/>
      <c r="S14" s="171"/>
      <c r="T14" s="1"/>
      <c r="U14" s="245"/>
      <c r="V14" s="260"/>
      <c r="W14" s="251"/>
      <c r="X14" s="267"/>
    </row>
    <row r="15" spans="1:25" ht="15.75" thickBot="1" x14ac:dyDescent="0.3">
      <c r="A15" s="228"/>
      <c r="B15" s="63"/>
      <c r="C15" s="163"/>
      <c r="D15" s="66">
        <f t="shared" si="0"/>
        <v>0</v>
      </c>
      <c r="E15" s="62"/>
      <c r="F15" s="275"/>
      <c r="G15" s="62"/>
      <c r="H15" s="291"/>
      <c r="I15" s="62"/>
      <c r="J15" s="62"/>
      <c r="K15" s="62"/>
      <c r="L15" s="62"/>
      <c r="M15" s="62"/>
      <c r="N15" s="63"/>
      <c r="O15" s="161"/>
      <c r="P15" s="163"/>
      <c r="Q15" s="84"/>
      <c r="R15" s="167"/>
      <c r="S15" s="172"/>
      <c r="T15" s="66"/>
      <c r="U15" s="246"/>
      <c r="V15" s="259"/>
      <c r="W15" s="250"/>
      <c r="X15" s="268"/>
      <c r="Y15" s="23" t="s">
        <v>30</v>
      </c>
    </row>
    <row r="16" spans="1:25" x14ac:dyDescent="0.25">
      <c r="A16" s="227">
        <v>41239</v>
      </c>
      <c r="B16" s="55">
        <v>2.41</v>
      </c>
      <c r="C16" s="162">
        <v>3.9</v>
      </c>
      <c r="D16" s="3">
        <f t="shared" si="0"/>
        <v>23.849999999999998</v>
      </c>
      <c r="E16" s="3">
        <v>4</v>
      </c>
      <c r="F16" s="3">
        <v>3.7</v>
      </c>
      <c r="G16" s="3">
        <v>20</v>
      </c>
      <c r="H16" s="3">
        <v>0.15</v>
      </c>
      <c r="I16" s="3">
        <v>2.6</v>
      </c>
      <c r="J16" s="74"/>
      <c r="K16" s="3">
        <v>4</v>
      </c>
      <c r="L16" s="3">
        <v>3.8</v>
      </c>
      <c r="M16" s="3">
        <v>3.6</v>
      </c>
      <c r="N16" s="55">
        <v>7.1</v>
      </c>
      <c r="O16" s="160">
        <v>7.1</v>
      </c>
      <c r="P16" s="162">
        <v>7.1</v>
      </c>
      <c r="Q16" s="54">
        <v>17.7</v>
      </c>
      <c r="R16" s="166">
        <v>17.7</v>
      </c>
      <c r="S16" s="171">
        <v>17.7</v>
      </c>
      <c r="T16" s="1"/>
      <c r="U16" s="243">
        <f>SUM('Inf Conc.'!$F$8,'Inf Conc.'!$H$8,'Inf Conc.'!$I$8)-SUM(E16,G16,H16)</f>
        <v>16.400000000000006</v>
      </c>
      <c r="V16" s="269">
        <f>((SUM('Inf Conc.'!$F$8,'Inf Conc.'!$H$8,'Inf Conc.'!$I$8))-(SUM(E16,G16,H16)))/(SUM('Inf Conc.'!$F$8,'Inf Conc.'!$H$8,'Inf Conc.'!$I$8))</f>
        <v>0.40443896424167702</v>
      </c>
      <c r="W16" s="249">
        <f>'Inf Conc.'!$L$7-K16</f>
        <v>2.4000000000000004</v>
      </c>
      <c r="X16" s="265">
        <f>('Inf Conc.'!$L$7-K16)/('Inf Conc.'!$L$7)</f>
        <v>0.37500000000000006</v>
      </c>
    </row>
    <row r="17" spans="1:25" ht="15.75" thickBot="1" x14ac:dyDescent="0.3">
      <c r="A17" s="225"/>
      <c r="B17" s="61"/>
      <c r="C17" s="157"/>
      <c r="D17" s="60">
        <f t="shared" si="0"/>
        <v>0</v>
      </c>
      <c r="E17" s="60"/>
      <c r="F17" s="60"/>
      <c r="G17" s="60"/>
      <c r="H17" s="60"/>
      <c r="I17" s="60"/>
      <c r="J17" s="60"/>
      <c r="K17" s="60"/>
      <c r="L17" s="60"/>
      <c r="M17" s="60"/>
      <c r="N17" s="61"/>
      <c r="O17" s="152"/>
      <c r="P17" s="157"/>
      <c r="Q17" s="81"/>
      <c r="R17" s="165"/>
      <c r="S17" s="170"/>
      <c r="T17" s="67"/>
      <c r="U17" s="244"/>
      <c r="V17" s="250"/>
      <c r="W17" s="250"/>
      <c r="X17" s="83"/>
    </row>
    <row r="18" spans="1:25" x14ac:dyDescent="0.25">
      <c r="A18" s="227">
        <v>41263</v>
      </c>
      <c r="B18" s="55">
        <v>2.88</v>
      </c>
      <c r="C18" s="162">
        <v>4.8899999999999997</v>
      </c>
      <c r="D18" s="3">
        <f t="shared" si="0"/>
        <v>21.75</v>
      </c>
      <c r="E18" s="3">
        <v>4.5999999999999996</v>
      </c>
      <c r="F18" s="3">
        <v>4.5999999999999996</v>
      </c>
      <c r="G18" s="3">
        <v>17</v>
      </c>
      <c r="H18" s="3">
        <v>0.15</v>
      </c>
      <c r="I18" s="3">
        <v>4</v>
      </c>
      <c r="J18" s="74"/>
      <c r="K18" s="3">
        <v>3.2</v>
      </c>
      <c r="L18" s="3">
        <v>3.1</v>
      </c>
      <c r="M18" s="3">
        <v>2.8</v>
      </c>
      <c r="N18" s="55">
        <v>7.2</v>
      </c>
      <c r="O18" s="160">
        <v>7.2</v>
      </c>
      <c r="P18" s="162">
        <v>7.2</v>
      </c>
      <c r="Q18" s="54">
        <v>14.2</v>
      </c>
      <c r="R18" s="166">
        <v>14.2</v>
      </c>
      <c r="S18" s="171">
        <v>14.2</v>
      </c>
      <c r="T18" s="1"/>
      <c r="U18" s="243">
        <f>SUM('Inf Conc.'!$F$8,'Inf Conc.'!$H$8,'Inf Conc.'!$I$8)-SUM(E18,G18,H18)</f>
        <v>18.800000000000004</v>
      </c>
      <c r="V18" s="269">
        <f>((SUM('Inf Conc.'!$F$8,'Inf Conc.'!$H$8,'Inf Conc.'!$I$8))-(SUM(E18,G18,H18)))/(SUM('Inf Conc.'!$F$8,'Inf Conc.'!$H$8,'Inf Conc.'!$I$8))</f>
        <v>0.46362515413070288</v>
      </c>
      <c r="W18" s="249">
        <f>'Inf Conc.'!$L$7-K18</f>
        <v>3.2</v>
      </c>
      <c r="X18" s="265">
        <f>('Inf Conc.'!$L$7-K18)/('Inf Conc.'!$L$7)</f>
        <v>0.5</v>
      </c>
    </row>
    <row r="19" spans="1:25" x14ac:dyDescent="0.25">
      <c r="A19" s="225"/>
      <c r="B19" s="61"/>
      <c r="C19" s="157"/>
      <c r="D19" s="60">
        <f t="shared" si="0"/>
        <v>0</v>
      </c>
      <c r="E19" s="60"/>
      <c r="F19" s="60"/>
      <c r="G19" s="60"/>
      <c r="H19" s="60"/>
      <c r="I19" s="60"/>
      <c r="J19" s="60"/>
      <c r="K19" s="60"/>
      <c r="L19" s="60"/>
      <c r="M19" s="60"/>
      <c r="N19" s="61"/>
      <c r="O19" s="152"/>
      <c r="P19" s="157"/>
      <c r="Q19" s="81"/>
      <c r="R19" s="165"/>
      <c r="S19" s="170"/>
      <c r="T19" s="67"/>
      <c r="U19" s="244"/>
      <c r="V19" s="250"/>
      <c r="W19" s="250"/>
      <c r="X19" s="83"/>
    </row>
    <row r="20" spans="1:25" x14ac:dyDescent="0.25">
      <c r="A20" s="227"/>
      <c r="B20" s="55"/>
      <c r="C20" s="162"/>
      <c r="D20" s="3">
        <f t="shared" si="0"/>
        <v>0</v>
      </c>
      <c r="E20" s="3"/>
      <c r="F20" s="3"/>
      <c r="G20" s="3"/>
      <c r="H20" s="3"/>
      <c r="I20" s="3"/>
      <c r="J20" s="74"/>
      <c r="K20" s="3"/>
      <c r="L20" s="3"/>
      <c r="M20" s="3"/>
      <c r="N20" s="55"/>
      <c r="O20" s="160"/>
      <c r="P20" s="162"/>
      <c r="Q20" s="54"/>
      <c r="R20" s="166"/>
      <c r="S20" s="171"/>
      <c r="T20" s="1"/>
      <c r="U20" s="245"/>
      <c r="V20" s="251"/>
      <c r="W20" s="251"/>
      <c r="X20" s="37"/>
    </row>
    <row r="21" spans="1:25" x14ac:dyDescent="0.25">
      <c r="A21" s="228"/>
      <c r="B21" s="63"/>
      <c r="C21" s="163"/>
      <c r="D21" s="66">
        <f t="shared" si="0"/>
        <v>0</v>
      </c>
      <c r="E21" s="62"/>
      <c r="F21" s="62"/>
      <c r="G21" s="62"/>
      <c r="H21" s="62"/>
      <c r="I21" s="62"/>
      <c r="J21" s="62"/>
      <c r="K21" s="62"/>
      <c r="L21" s="62"/>
      <c r="M21" s="62"/>
      <c r="N21" s="63"/>
      <c r="O21" s="161"/>
      <c r="P21" s="163"/>
      <c r="Q21" s="84"/>
      <c r="R21" s="167"/>
      <c r="S21" s="172"/>
      <c r="T21" s="66"/>
      <c r="U21" s="246"/>
      <c r="V21" s="252"/>
      <c r="W21" s="252"/>
      <c r="X21" s="86"/>
      <c r="Y21" s="23" t="s">
        <v>29</v>
      </c>
    </row>
    <row r="22" spans="1:25" x14ac:dyDescent="0.25">
      <c r="A22" s="227">
        <v>41275</v>
      </c>
      <c r="B22" s="55"/>
      <c r="C22" s="162"/>
      <c r="D22" s="3">
        <f t="shared" si="0"/>
        <v>0</v>
      </c>
      <c r="E22" s="3"/>
      <c r="F22" s="3"/>
      <c r="G22" s="3"/>
      <c r="H22" s="3"/>
      <c r="I22" s="3"/>
      <c r="J22" s="74"/>
      <c r="K22" s="3"/>
      <c r="L22" s="3"/>
      <c r="M22" s="3"/>
      <c r="N22" s="55"/>
      <c r="O22" s="160"/>
      <c r="P22" s="162"/>
      <c r="Q22" s="54"/>
      <c r="R22" s="166"/>
      <c r="S22" s="171"/>
      <c r="T22" s="1"/>
      <c r="U22" s="247"/>
      <c r="V22" s="253"/>
      <c r="W22" s="253"/>
      <c r="X22" s="78"/>
    </row>
    <row r="23" spans="1:25" x14ac:dyDescent="0.25">
      <c r="A23" s="225">
        <v>41289</v>
      </c>
      <c r="B23" s="61"/>
      <c r="C23" s="157"/>
      <c r="D23" s="60">
        <f t="shared" si="0"/>
        <v>0</v>
      </c>
      <c r="E23" s="60"/>
      <c r="F23" s="60"/>
      <c r="G23" s="60"/>
      <c r="H23" s="60"/>
      <c r="I23" s="60"/>
      <c r="J23" s="60"/>
      <c r="K23" s="60"/>
      <c r="L23" s="60"/>
      <c r="M23" s="60"/>
      <c r="N23" s="61"/>
      <c r="O23" s="152"/>
      <c r="P23" s="157"/>
      <c r="Q23" s="81"/>
      <c r="R23" s="165"/>
      <c r="S23" s="170"/>
      <c r="T23" s="67"/>
      <c r="U23" s="244"/>
      <c r="V23" s="250"/>
      <c r="W23" s="250"/>
      <c r="X23" s="83"/>
    </row>
    <row r="24" spans="1:25" x14ac:dyDescent="0.25">
      <c r="A24" s="227">
        <v>41306</v>
      </c>
      <c r="B24" s="55"/>
      <c r="C24" s="162"/>
      <c r="D24" s="3">
        <f t="shared" si="0"/>
        <v>0</v>
      </c>
      <c r="E24" s="3"/>
      <c r="F24" s="3"/>
      <c r="G24" s="3"/>
      <c r="H24" s="3"/>
      <c r="I24" s="3"/>
      <c r="J24" s="74"/>
      <c r="K24" s="3"/>
      <c r="L24" s="3"/>
      <c r="M24" s="3"/>
      <c r="N24" s="55"/>
      <c r="O24" s="160"/>
      <c r="P24" s="162"/>
      <c r="Q24" s="54"/>
      <c r="R24" s="166"/>
      <c r="S24" s="171"/>
      <c r="T24" s="1"/>
      <c r="U24" s="245"/>
      <c r="V24" s="251"/>
      <c r="W24" s="251"/>
      <c r="X24" s="37"/>
    </row>
    <row r="25" spans="1:25" x14ac:dyDescent="0.25">
      <c r="A25" s="225">
        <v>41320</v>
      </c>
      <c r="B25" s="61"/>
      <c r="C25" s="157"/>
      <c r="D25" s="60">
        <f t="shared" si="0"/>
        <v>0</v>
      </c>
      <c r="E25" s="60"/>
      <c r="F25" s="60"/>
      <c r="G25" s="60"/>
      <c r="H25" s="60"/>
      <c r="I25" s="60"/>
      <c r="J25" s="60"/>
      <c r="K25" s="60"/>
      <c r="L25" s="60"/>
      <c r="M25" s="60"/>
      <c r="N25" s="61"/>
      <c r="O25" s="152"/>
      <c r="P25" s="157"/>
      <c r="Q25" s="81"/>
      <c r="R25" s="165"/>
      <c r="S25" s="170"/>
      <c r="T25" s="67"/>
      <c r="U25" s="244"/>
      <c r="V25" s="250"/>
      <c r="W25" s="250"/>
      <c r="X25" s="83"/>
    </row>
    <row r="26" spans="1:25" x14ac:dyDescent="0.25">
      <c r="A26" s="227">
        <v>41334</v>
      </c>
      <c r="B26" s="55"/>
      <c r="C26" s="162"/>
      <c r="D26" s="3">
        <f t="shared" si="0"/>
        <v>0</v>
      </c>
      <c r="E26" s="3"/>
      <c r="F26" s="3"/>
      <c r="G26" s="3"/>
      <c r="H26" s="3"/>
      <c r="I26" s="3"/>
      <c r="J26" s="74"/>
      <c r="K26" s="3"/>
      <c r="L26" s="3"/>
      <c r="M26" s="3"/>
      <c r="N26" s="55"/>
      <c r="O26" s="160"/>
      <c r="P26" s="162"/>
      <c r="Q26" s="54"/>
      <c r="R26" s="166"/>
      <c r="S26" s="171"/>
      <c r="T26" s="1"/>
      <c r="U26" s="245"/>
      <c r="V26" s="251"/>
      <c r="W26" s="251"/>
      <c r="X26" s="37"/>
    </row>
    <row r="27" spans="1:25" x14ac:dyDescent="0.25">
      <c r="A27" s="228">
        <v>41348</v>
      </c>
      <c r="B27" s="63"/>
      <c r="C27" s="163"/>
      <c r="D27" s="66">
        <f t="shared" si="0"/>
        <v>0</v>
      </c>
      <c r="E27" s="62"/>
      <c r="F27" s="62"/>
      <c r="G27" s="62"/>
      <c r="H27" s="62"/>
      <c r="I27" s="62"/>
      <c r="J27" s="62"/>
      <c r="K27" s="62"/>
      <c r="L27" s="62"/>
      <c r="M27" s="62"/>
      <c r="N27" s="63"/>
      <c r="O27" s="161"/>
      <c r="P27" s="163"/>
      <c r="Q27" s="84"/>
      <c r="R27" s="167"/>
      <c r="S27" s="172"/>
      <c r="T27" s="66"/>
      <c r="U27" s="246"/>
      <c r="V27" s="252"/>
      <c r="W27" s="252"/>
      <c r="X27" s="86"/>
      <c r="Y27" s="23" t="s">
        <v>31</v>
      </c>
    </row>
    <row r="28" spans="1:25" x14ac:dyDescent="0.25">
      <c r="A28" s="227">
        <v>41365</v>
      </c>
      <c r="B28" s="55"/>
      <c r="C28" s="162"/>
      <c r="D28" s="3">
        <f t="shared" si="0"/>
        <v>0</v>
      </c>
      <c r="E28" s="3"/>
      <c r="F28" s="3"/>
      <c r="G28" s="3"/>
      <c r="H28" s="3"/>
      <c r="I28" s="3"/>
      <c r="J28" s="74"/>
      <c r="K28" s="3"/>
      <c r="L28" s="3"/>
      <c r="M28" s="3"/>
      <c r="N28" s="55"/>
      <c r="O28" s="160"/>
      <c r="P28" s="162"/>
      <c r="Q28" s="54"/>
      <c r="R28" s="166"/>
      <c r="S28" s="171"/>
      <c r="T28" s="1"/>
      <c r="U28" s="247"/>
      <c r="V28" s="253"/>
      <c r="W28" s="253"/>
      <c r="X28" s="78"/>
    </row>
    <row r="29" spans="1:25" x14ac:dyDescent="0.25">
      <c r="A29" s="225">
        <v>41379</v>
      </c>
      <c r="B29" s="61"/>
      <c r="C29" s="157"/>
      <c r="D29" s="60">
        <f t="shared" si="0"/>
        <v>0</v>
      </c>
      <c r="E29" s="60"/>
      <c r="F29" s="60"/>
      <c r="G29" s="60"/>
      <c r="H29" s="60"/>
      <c r="I29" s="60"/>
      <c r="J29" s="60"/>
      <c r="K29" s="60"/>
      <c r="L29" s="60"/>
      <c r="M29" s="60"/>
      <c r="N29" s="61"/>
      <c r="O29" s="152"/>
      <c r="P29" s="157"/>
      <c r="Q29" s="81"/>
      <c r="R29" s="165"/>
      <c r="S29" s="170"/>
      <c r="T29" s="67"/>
      <c r="U29" s="244"/>
      <c r="V29" s="250"/>
      <c r="W29" s="250"/>
      <c r="X29" s="83"/>
    </row>
    <row r="30" spans="1:25" x14ac:dyDescent="0.25">
      <c r="A30" s="227">
        <v>41395</v>
      </c>
      <c r="B30" s="55"/>
      <c r="C30" s="162"/>
      <c r="D30" s="3">
        <f t="shared" si="0"/>
        <v>0</v>
      </c>
      <c r="E30" s="3"/>
      <c r="F30" s="3"/>
      <c r="G30" s="3"/>
      <c r="H30" s="3"/>
      <c r="I30" s="3"/>
      <c r="J30" s="74"/>
      <c r="K30" s="3"/>
      <c r="L30" s="3"/>
      <c r="M30" s="3"/>
      <c r="N30" s="55"/>
      <c r="O30" s="160"/>
      <c r="P30" s="162"/>
      <c r="Q30" s="54"/>
      <c r="R30" s="166"/>
      <c r="S30" s="171"/>
      <c r="T30" s="1"/>
      <c r="U30" s="245"/>
      <c r="V30" s="251"/>
      <c r="W30" s="251"/>
      <c r="X30" s="37"/>
    </row>
    <row r="31" spans="1:25" x14ac:dyDescent="0.25">
      <c r="A31" s="225">
        <v>41409</v>
      </c>
      <c r="B31" s="61"/>
      <c r="C31" s="157"/>
      <c r="D31" s="60">
        <f t="shared" si="0"/>
        <v>0</v>
      </c>
      <c r="E31" s="60"/>
      <c r="F31" s="60"/>
      <c r="G31" s="60"/>
      <c r="H31" s="60"/>
      <c r="I31" s="60"/>
      <c r="J31" s="60"/>
      <c r="K31" s="60"/>
      <c r="L31" s="60"/>
      <c r="M31" s="60"/>
      <c r="N31" s="61"/>
      <c r="O31" s="152"/>
      <c r="P31" s="157"/>
      <c r="Q31" s="81"/>
      <c r="R31" s="165"/>
      <c r="S31" s="170"/>
      <c r="T31" s="67"/>
      <c r="U31" s="244"/>
      <c r="V31" s="250"/>
      <c r="W31" s="250"/>
      <c r="X31" s="83"/>
    </row>
    <row r="32" spans="1:25" x14ac:dyDescent="0.25">
      <c r="A32" s="227">
        <v>41426</v>
      </c>
      <c r="B32" s="55"/>
      <c r="C32" s="162"/>
      <c r="D32" s="3">
        <f t="shared" si="0"/>
        <v>0</v>
      </c>
      <c r="E32" s="3"/>
      <c r="F32" s="3"/>
      <c r="G32" s="3"/>
      <c r="H32" s="3"/>
      <c r="I32" s="3"/>
      <c r="J32" s="74"/>
      <c r="K32" s="3"/>
      <c r="L32" s="3"/>
      <c r="M32" s="3"/>
      <c r="N32" s="55"/>
      <c r="O32" s="160"/>
      <c r="P32" s="162"/>
      <c r="Q32" s="54"/>
      <c r="R32" s="166"/>
      <c r="S32" s="171"/>
      <c r="T32" s="1"/>
      <c r="U32" s="245"/>
      <c r="V32" s="251"/>
      <c r="W32" s="251"/>
      <c r="X32" s="37"/>
    </row>
    <row r="33" spans="1:25" x14ac:dyDescent="0.25">
      <c r="A33" s="228">
        <v>41440</v>
      </c>
      <c r="B33" s="63"/>
      <c r="C33" s="163"/>
      <c r="D33" s="66">
        <f t="shared" si="0"/>
        <v>0</v>
      </c>
      <c r="E33" s="62"/>
      <c r="F33" s="62"/>
      <c r="G33" s="62"/>
      <c r="H33" s="62"/>
      <c r="I33" s="62"/>
      <c r="J33" s="62"/>
      <c r="K33" s="62"/>
      <c r="L33" s="62"/>
      <c r="M33" s="62"/>
      <c r="N33" s="63"/>
      <c r="O33" s="161"/>
      <c r="P33" s="163"/>
      <c r="Q33" s="84"/>
      <c r="R33" s="167"/>
      <c r="S33" s="172"/>
      <c r="T33" s="66"/>
      <c r="U33" s="246"/>
      <c r="V33" s="252"/>
      <c r="W33" s="252"/>
      <c r="X33" s="86"/>
      <c r="Y33" s="41" t="s">
        <v>27</v>
      </c>
    </row>
    <row r="34" spans="1:25" x14ac:dyDescent="0.25">
      <c r="A34" s="227">
        <v>41456</v>
      </c>
      <c r="B34" s="55"/>
      <c r="C34" s="162"/>
      <c r="D34" s="3">
        <f t="shared" si="0"/>
        <v>0</v>
      </c>
      <c r="E34" s="3"/>
      <c r="F34" s="3"/>
      <c r="G34" s="3"/>
      <c r="H34" s="3"/>
      <c r="I34" s="3"/>
      <c r="J34" s="74"/>
      <c r="K34" s="3"/>
      <c r="L34" s="3"/>
      <c r="M34" s="3"/>
      <c r="N34" s="55"/>
      <c r="O34" s="160"/>
      <c r="P34" s="162"/>
      <c r="Q34" s="54"/>
      <c r="R34" s="166"/>
      <c r="S34" s="171"/>
      <c r="T34" s="1"/>
      <c r="U34" s="247"/>
      <c r="V34" s="253"/>
      <c r="W34" s="253"/>
      <c r="X34" s="78"/>
    </row>
    <row r="35" spans="1:25" x14ac:dyDescent="0.25">
      <c r="A35" s="225">
        <v>41470</v>
      </c>
      <c r="B35" s="61"/>
      <c r="C35" s="157"/>
      <c r="D35" s="60">
        <f t="shared" si="0"/>
        <v>0</v>
      </c>
      <c r="E35" s="60"/>
      <c r="F35" s="60"/>
      <c r="G35" s="60"/>
      <c r="H35" s="60"/>
      <c r="I35" s="60"/>
      <c r="J35" s="60"/>
      <c r="K35" s="60"/>
      <c r="L35" s="60"/>
      <c r="M35" s="60"/>
      <c r="N35" s="61"/>
      <c r="O35" s="152"/>
      <c r="P35" s="157"/>
      <c r="Q35" s="81"/>
      <c r="R35" s="165"/>
      <c r="S35" s="170"/>
      <c r="T35" s="67"/>
      <c r="U35" s="244"/>
      <c r="V35" s="250"/>
      <c r="W35" s="250"/>
      <c r="X35" s="83"/>
    </row>
    <row r="36" spans="1:25" x14ac:dyDescent="0.25">
      <c r="A36" s="227">
        <v>41487</v>
      </c>
      <c r="B36" s="55"/>
      <c r="C36" s="162"/>
      <c r="D36" s="3">
        <f t="shared" si="0"/>
        <v>0</v>
      </c>
      <c r="E36" s="3"/>
      <c r="F36" s="3"/>
      <c r="G36" s="3"/>
      <c r="H36" s="3"/>
      <c r="I36" s="3"/>
      <c r="J36" s="74"/>
      <c r="K36" s="3"/>
      <c r="L36" s="3"/>
      <c r="M36" s="3"/>
      <c r="N36" s="55"/>
      <c r="O36" s="160"/>
      <c r="P36" s="162"/>
      <c r="Q36" s="54"/>
      <c r="R36" s="166"/>
      <c r="S36" s="171"/>
      <c r="T36" s="1"/>
      <c r="U36" s="245"/>
      <c r="V36" s="251"/>
      <c r="W36" s="251"/>
      <c r="X36" s="37"/>
    </row>
    <row r="37" spans="1:25" x14ac:dyDescent="0.25">
      <c r="A37" s="225">
        <v>41501</v>
      </c>
      <c r="B37" s="61"/>
      <c r="C37" s="157"/>
      <c r="D37" s="60">
        <f t="shared" si="0"/>
        <v>0</v>
      </c>
      <c r="E37" s="60"/>
      <c r="F37" s="60"/>
      <c r="G37" s="60"/>
      <c r="H37" s="60"/>
      <c r="I37" s="60"/>
      <c r="J37" s="60"/>
      <c r="K37" s="60"/>
      <c r="L37" s="60"/>
      <c r="M37" s="60"/>
      <c r="N37" s="61"/>
      <c r="O37" s="152"/>
      <c r="P37" s="157"/>
      <c r="Q37" s="81"/>
      <c r="R37" s="165"/>
      <c r="S37" s="170"/>
      <c r="T37" s="67"/>
      <c r="U37" s="244"/>
      <c r="V37" s="250"/>
      <c r="W37" s="250"/>
      <c r="X37" s="83"/>
    </row>
    <row r="38" spans="1:25" x14ac:dyDescent="0.25">
      <c r="A38" s="227">
        <v>41518</v>
      </c>
      <c r="B38" s="55"/>
      <c r="C38" s="162"/>
      <c r="D38" s="3">
        <f t="shared" si="0"/>
        <v>0</v>
      </c>
      <c r="E38" s="3"/>
      <c r="F38" s="3"/>
      <c r="G38" s="3"/>
      <c r="H38" s="3"/>
      <c r="I38" s="3"/>
      <c r="J38" s="74"/>
      <c r="K38" s="3"/>
      <c r="L38" s="3"/>
      <c r="M38" s="3"/>
      <c r="N38" s="55"/>
      <c r="O38" s="160"/>
      <c r="P38" s="162"/>
      <c r="Q38" s="54"/>
      <c r="R38" s="166"/>
      <c r="S38" s="171"/>
      <c r="T38" s="1"/>
      <c r="U38" s="245"/>
      <c r="V38" s="251"/>
      <c r="W38" s="251"/>
      <c r="X38" s="37"/>
    </row>
    <row r="39" spans="1:25" x14ac:dyDescent="0.25">
      <c r="A39" s="228">
        <v>41532</v>
      </c>
      <c r="B39" s="63"/>
      <c r="C39" s="163"/>
      <c r="D39" s="66">
        <f t="shared" si="0"/>
        <v>0</v>
      </c>
      <c r="E39" s="62"/>
      <c r="F39" s="62"/>
      <c r="G39" s="62"/>
      <c r="H39" s="62"/>
      <c r="I39" s="62"/>
      <c r="J39" s="62"/>
      <c r="K39" s="62"/>
      <c r="L39" s="62"/>
      <c r="M39" s="62"/>
      <c r="N39" s="63"/>
      <c r="O39" s="161"/>
      <c r="P39" s="163"/>
      <c r="Q39" s="84"/>
      <c r="R39" s="167"/>
      <c r="S39" s="172"/>
      <c r="T39" s="66"/>
      <c r="U39" s="246"/>
      <c r="V39" s="252"/>
      <c r="W39" s="252"/>
      <c r="X39" s="86"/>
      <c r="Y39" s="23" t="s">
        <v>30</v>
      </c>
    </row>
    <row r="40" spans="1:25" x14ac:dyDescent="0.25">
      <c r="A40" s="227">
        <v>41548</v>
      </c>
      <c r="B40" s="55"/>
      <c r="C40" s="162"/>
      <c r="D40" s="3">
        <f t="shared" si="0"/>
        <v>0</v>
      </c>
      <c r="E40" s="3"/>
      <c r="F40" s="3"/>
      <c r="G40" s="3"/>
      <c r="H40" s="3"/>
      <c r="I40" s="3"/>
      <c r="J40" s="74"/>
      <c r="K40" s="3"/>
      <c r="L40" s="3"/>
      <c r="M40" s="3"/>
      <c r="N40" s="55"/>
      <c r="O40" s="160"/>
      <c r="P40" s="162"/>
      <c r="Q40" s="54"/>
      <c r="R40" s="166"/>
      <c r="S40" s="171"/>
      <c r="T40" s="1"/>
      <c r="U40" s="247"/>
      <c r="V40" s="253"/>
      <c r="W40" s="253"/>
      <c r="X40" s="78"/>
    </row>
    <row r="41" spans="1:25" x14ac:dyDescent="0.25">
      <c r="A41" s="225">
        <v>41562</v>
      </c>
      <c r="B41" s="61"/>
      <c r="C41" s="157"/>
      <c r="D41" s="60">
        <f t="shared" si="0"/>
        <v>0</v>
      </c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152"/>
      <c r="P41" s="157"/>
      <c r="Q41" s="81"/>
      <c r="R41" s="165"/>
      <c r="S41" s="170"/>
      <c r="T41" s="67"/>
      <c r="U41" s="244"/>
      <c r="V41" s="250"/>
      <c r="W41" s="250"/>
      <c r="X41" s="83"/>
    </row>
    <row r="42" spans="1:25" x14ac:dyDescent="0.25">
      <c r="A42" s="227">
        <v>41579</v>
      </c>
      <c r="B42" s="55"/>
      <c r="C42" s="162"/>
      <c r="D42" s="3">
        <f t="shared" si="0"/>
        <v>0</v>
      </c>
      <c r="E42" s="3"/>
      <c r="F42" s="3"/>
      <c r="G42" s="3"/>
      <c r="H42" s="3"/>
      <c r="I42" s="3"/>
      <c r="J42" s="74"/>
      <c r="K42" s="3"/>
      <c r="L42" s="3"/>
      <c r="M42" s="3"/>
      <c r="N42" s="55"/>
      <c r="O42" s="160"/>
      <c r="P42" s="162"/>
      <c r="Q42" s="54"/>
      <c r="R42" s="166"/>
      <c r="S42" s="171"/>
      <c r="T42" s="1"/>
      <c r="U42" s="245"/>
      <c r="V42" s="251"/>
      <c r="W42" s="251"/>
      <c r="X42" s="37"/>
    </row>
    <row r="43" spans="1:25" x14ac:dyDescent="0.25">
      <c r="A43" s="225">
        <v>41593</v>
      </c>
      <c r="B43" s="61"/>
      <c r="C43" s="157"/>
      <c r="D43" s="60">
        <f t="shared" si="0"/>
        <v>0</v>
      </c>
      <c r="E43" s="60"/>
      <c r="F43" s="60"/>
      <c r="G43" s="60"/>
      <c r="H43" s="60"/>
      <c r="I43" s="60"/>
      <c r="J43" s="60"/>
      <c r="K43" s="60"/>
      <c r="L43" s="60"/>
      <c r="M43" s="60"/>
      <c r="N43" s="61"/>
      <c r="O43" s="152"/>
      <c r="P43" s="157"/>
      <c r="Q43" s="81"/>
      <c r="R43" s="165"/>
      <c r="S43" s="170"/>
      <c r="T43" s="67"/>
      <c r="U43" s="244"/>
      <c r="V43" s="250"/>
      <c r="W43" s="250"/>
      <c r="X43" s="83"/>
    </row>
    <row r="44" spans="1:25" x14ac:dyDescent="0.25">
      <c r="A44" s="227">
        <v>41609</v>
      </c>
      <c r="B44" s="55"/>
      <c r="C44" s="162"/>
      <c r="D44" s="3">
        <f t="shared" si="0"/>
        <v>0</v>
      </c>
      <c r="E44" s="3"/>
      <c r="F44" s="3"/>
      <c r="G44" s="3"/>
      <c r="H44" s="3"/>
      <c r="I44" s="3"/>
      <c r="J44" s="74"/>
      <c r="K44" s="3"/>
      <c r="L44" s="3"/>
      <c r="M44" s="3"/>
      <c r="N44" s="55"/>
      <c r="O44" s="160"/>
      <c r="P44" s="162"/>
      <c r="Q44" s="54"/>
      <c r="R44" s="166"/>
      <c r="S44" s="171"/>
      <c r="T44" s="1"/>
      <c r="U44" s="245"/>
      <c r="V44" s="251"/>
      <c r="W44" s="251"/>
      <c r="X44" s="37"/>
    </row>
    <row r="45" spans="1:25" x14ac:dyDescent="0.25">
      <c r="A45" s="228">
        <v>41623</v>
      </c>
      <c r="B45" s="63"/>
      <c r="C45" s="163"/>
      <c r="D45" s="66">
        <f t="shared" si="0"/>
        <v>0</v>
      </c>
      <c r="E45" s="62"/>
      <c r="F45" s="62"/>
      <c r="G45" s="62"/>
      <c r="H45" s="62"/>
      <c r="I45" s="62"/>
      <c r="J45" s="62"/>
      <c r="K45" s="62"/>
      <c r="L45" s="62"/>
      <c r="M45" s="62"/>
      <c r="N45" s="63"/>
      <c r="O45" s="161"/>
      <c r="P45" s="163"/>
      <c r="Q45" s="84"/>
      <c r="R45" s="167"/>
      <c r="S45" s="172"/>
      <c r="T45" s="66"/>
      <c r="U45" s="246"/>
      <c r="V45" s="252"/>
      <c r="W45" s="252"/>
      <c r="X45" s="86"/>
      <c r="Y45" s="23" t="s">
        <v>29</v>
      </c>
    </row>
    <row r="46" spans="1:25" x14ac:dyDescent="0.25">
      <c r="A46" s="227">
        <v>41640</v>
      </c>
      <c r="B46" s="55"/>
      <c r="C46" s="162"/>
      <c r="D46" s="3">
        <f t="shared" si="0"/>
        <v>0</v>
      </c>
      <c r="E46" s="3"/>
      <c r="F46" s="3"/>
      <c r="G46" s="3"/>
      <c r="H46" s="3"/>
      <c r="I46" s="3"/>
      <c r="J46" s="74"/>
      <c r="K46" s="3"/>
      <c r="L46" s="3"/>
      <c r="M46" s="3"/>
      <c r="N46" s="55"/>
      <c r="O46" s="160"/>
      <c r="P46" s="162"/>
      <c r="Q46" s="54"/>
      <c r="R46" s="166"/>
      <c r="S46" s="171"/>
      <c r="T46" s="1"/>
      <c r="U46" s="247"/>
      <c r="V46" s="253"/>
      <c r="W46" s="253"/>
      <c r="X46" s="78"/>
    </row>
    <row r="47" spans="1:25" x14ac:dyDescent="0.25">
      <c r="A47" s="225">
        <v>41654</v>
      </c>
      <c r="B47" s="61"/>
      <c r="C47" s="157"/>
      <c r="D47" s="60">
        <f t="shared" si="0"/>
        <v>0</v>
      </c>
      <c r="E47" s="60"/>
      <c r="F47" s="60"/>
      <c r="G47" s="60"/>
      <c r="H47" s="60"/>
      <c r="I47" s="60"/>
      <c r="J47" s="60"/>
      <c r="K47" s="60"/>
      <c r="L47" s="60"/>
      <c r="M47" s="60"/>
      <c r="N47" s="61"/>
      <c r="O47" s="152"/>
      <c r="P47" s="157"/>
      <c r="Q47" s="81"/>
      <c r="R47" s="165"/>
      <c r="S47" s="170"/>
      <c r="T47" s="67"/>
      <c r="U47" s="244"/>
      <c r="V47" s="250"/>
      <c r="W47" s="250"/>
      <c r="X47" s="83"/>
    </row>
    <row r="48" spans="1:25" x14ac:dyDescent="0.25">
      <c r="A48" s="227">
        <v>41671</v>
      </c>
      <c r="B48" s="55"/>
      <c r="C48" s="162"/>
      <c r="D48" s="3">
        <f t="shared" si="0"/>
        <v>0</v>
      </c>
      <c r="E48" s="3"/>
      <c r="F48" s="3"/>
      <c r="G48" s="3"/>
      <c r="H48" s="3"/>
      <c r="I48" s="3"/>
      <c r="J48" s="74"/>
      <c r="K48" s="3"/>
      <c r="L48" s="3"/>
      <c r="M48" s="3"/>
      <c r="N48" s="55"/>
      <c r="O48" s="160"/>
      <c r="P48" s="162"/>
      <c r="Q48" s="54"/>
      <c r="R48" s="166"/>
      <c r="S48" s="171"/>
      <c r="T48" s="1"/>
      <c r="U48" s="245"/>
      <c r="V48" s="251"/>
      <c r="W48" s="251"/>
      <c r="X48" s="37"/>
    </row>
    <row r="49" spans="1:25" x14ac:dyDescent="0.25">
      <c r="A49" s="225">
        <v>41685</v>
      </c>
      <c r="B49" s="61"/>
      <c r="C49" s="157"/>
      <c r="D49" s="60">
        <f t="shared" si="0"/>
        <v>0</v>
      </c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152"/>
      <c r="P49" s="157"/>
      <c r="Q49" s="81"/>
      <c r="R49" s="165"/>
      <c r="S49" s="170"/>
      <c r="T49" s="67"/>
      <c r="U49" s="244"/>
      <c r="V49" s="250"/>
      <c r="W49" s="250"/>
      <c r="X49" s="83"/>
    </row>
    <row r="50" spans="1:25" x14ac:dyDescent="0.25">
      <c r="A50" s="227">
        <v>41699</v>
      </c>
      <c r="B50" s="55"/>
      <c r="C50" s="162"/>
      <c r="D50" s="3">
        <f t="shared" si="0"/>
        <v>0</v>
      </c>
      <c r="E50" s="3"/>
      <c r="F50" s="3"/>
      <c r="G50" s="3"/>
      <c r="H50" s="3"/>
      <c r="I50" s="3"/>
      <c r="J50" s="74"/>
      <c r="K50" s="3"/>
      <c r="L50" s="3"/>
      <c r="M50" s="3"/>
      <c r="N50" s="55"/>
      <c r="O50" s="160"/>
      <c r="P50" s="162"/>
      <c r="Q50" s="54"/>
      <c r="R50" s="166"/>
      <c r="S50" s="171"/>
      <c r="T50" s="1"/>
      <c r="U50" s="245"/>
      <c r="V50" s="251"/>
      <c r="W50" s="251"/>
      <c r="X50" s="37"/>
    </row>
    <row r="51" spans="1:25" x14ac:dyDescent="0.25">
      <c r="A51" s="228">
        <v>41713</v>
      </c>
      <c r="B51" s="63"/>
      <c r="C51" s="163"/>
      <c r="D51" s="66">
        <f t="shared" si="0"/>
        <v>0</v>
      </c>
      <c r="E51" s="62"/>
      <c r="F51" s="62"/>
      <c r="G51" s="62"/>
      <c r="H51" s="62"/>
      <c r="I51" s="62"/>
      <c r="J51" s="62"/>
      <c r="K51" s="62"/>
      <c r="L51" s="62"/>
      <c r="M51" s="62"/>
      <c r="N51" s="63"/>
      <c r="O51" s="161"/>
      <c r="P51" s="163"/>
      <c r="Q51" s="84"/>
      <c r="R51" s="167"/>
      <c r="S51" s="172"/>
      <c r="T51" s="66"/>
      <c r="U51" s="246"/>
      <c r="V51" s="252"/>
      <c r="W51" s="252"/>
      <c r="X51" s="86"/>
      <c r="Y51" s="23" t="s">
        <v>31</v>
      </c>
    </row>
    <row r="52" spans="1:25" x14ac:dyDescent="0.25">
      <c r="A52" s="227">
        <v>41730</v>
      </c>
      <c r="B52" s="55"/>
      <c r="C52" s="162"/>
      <c r="D52" s="3">
        <f t="shared" si="0"/>
        <v>0</v>
      </c>
      <c r="E52" s="3"/>
      <c r="F52" s="3"/>
      <c r="G52" s="3"/>
      <c r="H52" s="3"/>
      <c r="I52" s="3"/>
      <c r="J52" s="74"/>
      <c r="K52" s="3"/>
      <c r="L52" s="3"/>
      <c r="M52" s="3"/>
      <c r="N52" s="55"/>
      <c r="O52" s="160"/>
      <c r="P52" s="162"/>
      <c r="Q52" s="54"/>
      <c r="R52" s="166"/>
      <c r="S52" s="171"/>
      <c r="T52" s="1"/>
      <c r="U52" s="245"/>
      <c r="V52" s="251"/>
      <c r="W52" s="251"/>
      <c r="X52" s="37"/>
    </row>
    <row r="53" spans="1:25" x14ac:dyDescent="0.25">
      <c r="A53" s="225">
        <v>41744</v>
      </c>
      <c r="B53" s="61"/>
      <c r="C53" s="157"/>
      <c r="D53" s="60">
        <f t="shared" si="0"/>
        <v>0</v>
      </c>
      <c r="E53" s="60"/>
      <c r="F53" s="60"/>
      <c r="G53" s="60"/>
      <c r="H53" s="60"/>
      <c r="I53" s="60"/>
      <c r="J53" s="60"/>
      <c r="K53" s="60"/>
      <c r="L53" s="60"/>
      <c r="M53" s="60"/>
      <c r="N53" s="61"/>
      <c r="O53" s="152"/>
      <c r="P53" s="157"/>
      <c r="Q53" s="81"/>
      <c r="R53" s="165"/>
      <c r="S53" s="170"/>
      <c r="T53" s="67"/>
      <c r="U53" s="244"/>
      <c r="V53" s="250"/>
      <c r="W53" s="250"/>
      <c r="X53" s="83"/>
    </row>
    <row r="54" spans="1:25" x14ac:dyDescent="0.25">
      <c r="A54" s="227">
        <v>41760</v>
      </c>
      <c r="B54" s="55"/>
      <c r="C54" s="162"/>
      <c r="D54" s="3">
        <f t="shared" si="0"/>
        <v>0</v>
      </c>
      <c r="E54" s="3"/>
      <c r="F54" s="3"/>
      <c r="G54" s="3"/>
      <c r="H54" s="3"/>
      <c r="I54" s="3"/>
      <c r="J54" s="74"/>
      <c r="K54" s="3"/>
      <c r="L54" s="3"/>
      <c r="M54" s="3"/>
      <c r="N54" s="55"/>
      <c r="O54" s="160"/>
      <c r="P54" s="162"/>
      <c r="Q54" s="54"/>
      <c r="R54" s="166"/>
      <c r="S54" s="171"/>
      <c r="T54" s="1"/>
      <c r="U54" s="245"/>
      <c r="V54" s="251"/>
      <c r="W54" s="251"/>
      <c r="X54" s="37"/>
    </row>
    <row r="55" spans="1:25" x14ac:dyDescent="0.25">
      <c r="A55" s="225">
        <v>41774</v>
      </c>
      <c r="B55" s="61"/>
      <c r="C55" s="157"/>
      <c r="D55" s="60">
        <f t="shared" si="0"/>
        <v>0</v>
      </c>
      <c r="E55" s="60"/>
      <c r="F55" s="60"/>
      <c r="G55" s="60"/>
      <c r="H55" s="60"/>
      <c r="I55" s="60"/>
      <c r="J55" s="60"/>
      <c r="K55" s="60"/>
      <c r="L55" s="60"/>
      <c r="M55" s="60"/>
      <c r="N55" s="61"/>
      <c r="O55" s="152"/>
      <c r="P55" s="157"/>
      <c r="Q55" s="81"/>
      <c r="R55" s="165"/>
      <c r="S55" s="170"/>
      <c r="T55" s="67"/>
      <c r="U55" s="244"/>
      <c r="V55" s="250"/>
      <c r="W55" s="250"/>
      <c r="X55" s="83"/>
    </row>
    <row r="56" spans="1:25" x14ac:dyDescent="0.25">
      <c r="A56" s="227">
        <v>41791</v>
      </c>
      <c r="B56" s="55"/>
      <c r="C56" s="162"/>
      <c r="D56" s="3">
        <f t="shared" si="0"/>
        <v>0</v>
      </c>
      <c r="E56" s="3"/>
      <c r="F56" s="3"/>
      <c r="G56" s="3"/>
      <c r="H56" s="3"/>
      <c r="I56" s="3"/>
      <c r="J56" s="74"/>
      <c r="K56" s="3"/>
      <c r="L56" s="3"/>
      <c r="M56" s="3"/>
      <c r="N56" s="55"/>
      <c r="O56" s="160"/>
      <c r="P56" s="162"/>
      <c r="Q56" s="54"/>
      <c r="R56" s="166"/>
      <c r="S56" s="171"/>
      <c r="T56" s="1"/>
      <c r="U56" s="245"/>
      <c r="V56" s="251"/>
      <c r="W56" s="251"/>
      <c r="X56" s="37"/>
    </row>
    <row r="57" spans="1:25" ht="15.75" thickBot="1" x14ac:dyDescent="0.3">
      <c r="A57" s="226">
        <v>41805</v>
      </c>
      <c r="B57" s="73"/>
      <c r="C57" s="158"/>
      <c r="D57" s="71">
        <f t="shared" si="0"/>
        <v>0</v>
      </c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153"/>
      <c r="P57" s="158"/>
      <c r="Q57" s="87"/>
      <c r="R57" s="168"/>
      <c r="S57" s="173"/>
      <c r="T57" s="70"/>
      <c r="U57" s="248"/>
      <c r="V57" s="254"/>
      <c r="W57" s="254"/>
      <c r="X57" s="88"/>
      <c r="Y57" s="41" t="s">
        <v>28</v>
      </c>
    </row>
    <row r="58" spans="1:25" ht="11.25" customHeight="1" x14ac:dyDescent="0.25"/>
    <row r="59" spans="1:25" ht="10.5" customHeight="1" x14ac:dyDescent="0.25"/>
    <row r="60" spans="1:25" ht="23.25" x14ac:dyDescent="0.35">
      <c r="B60" s="308" t="s">
        <v>44</v>
      </c>
      <c r="C60" s="308"/>
      <c r="D60" s="308"/>
      <c r="E60" s="308"/>
      <c r="F60" s="308"/>
      <c r="G60" s="308"/>
      <c r="H60" s="308"/>
      <c r="I60" s="308"/>
      <c r="J60" s="308"/>
      <c r="K60" s="308"/>
      <c r="L60" s="308"/>
      <c r="M60" s="308"/>
      <c r="N60" s="308"/>
      <c r="O60" s="308"/>
      <c r="P60" s="308"/>
      <c r="Q60" s="308"/>
      <c r="R60" s="308"/>
      <c r="S60" s="308"/>
      <c r="T60" s="308"/>
    </row>
    <row r="61" spans="1:25" ht="15.75" thickBot="1" x14ac:dyDescent="0.3">
      <c r="B61" s="316" t="s">
        <v>43</v>
      </c>
      <c r="C61" s="316"/>
      <c r="D61" s="316"/>
      <c r="E61" s="316"/>
      <c r="F61" s="316"/>
      <c r="G61" s="316"/>
      <c r="H61" s="316"/>
      <c r="I61" s="316"/>
      <c r="J61" s="316"/>
      <c r="K61" s="316"/>
      <c r="L61" s="316"/>
      <c r="M61" s="316"/>
      <c r="N61" s="316"/>
      <c r="O61" s="316"/>
      <c r="P61" s="316"/>
      <c r="Q61" s="316"/>
      <c r="R61" s="316"/>
      <c r="S61" s="316"/>
      <c r="T61" s="316"/>
    </row>
    <row r="62" spans="1:25" x14ac:dyDescent="0.25">
      <c r="A62" s="57" t="s">
        <v>36</v>
      </c>
      <c r="B62" s="26"/>
      <c r="C62" s="137"/>
      <c r="D62" s="29">
        <f t="shared" ref="D62:D65" si="1">SUM(F62,G62,H62)</f>
        <v>0</v>
      </c>
      <c r="E62" s="29"/>
      <c r="F62" s="29"/>
      <c r="G62" s="29"/>
      <c r="H62" s="29"/>
      <c r="I62" s="29"/>
      <c r="J62" s="93"/>
      <c r="K62" s="29"/>
      <c r="L62" s="29"/>
      <c r="M62" s="29"/>
      <c r="N62" s="64"/>
      <c r="O62" s="149"/>
      <c r="P62" s="154"/>
      <c r="Q62" s="79"/>
      <c r="R62" s="164"/>
      <c r="S62" s="169"/>
      <c r="T62" s="38"/>
      <c r="U62" s="34"/>
      <c r="V62" s="34"/>
      <c r="W62" s="36"/>
      <c r="X62" s="34"/>
    </row>
    <row r="63" spans="1:25" x14ac:dyDescent="0.25">
      <c r="A63" s="58" t="s">
        <v>36</v>
      </c>
      <c r="B63" s="96"/>
      <c r="C63" s="142"/>
      <c r="D63" s="97">
        <f t="shared" si="1"/>
        <v>0</v>
      </c>
      <c r="E63" s="97"/>
      <c r="F63" s="97"/>
      <c r="G63" s="97"/>
      <c r="H63" s="97"/>
      <c r="I63" s="97"/>
      <c r="J63" s="94"/>
      <c r="K63" s="97"/>
      <c r="L63" s="97"/>
      <c r="M63" s="97"/>
      <c r="N63" s="98"/>
      <c r="O63" s="150"/>
      <c r="P63" s="155"/>
      <c r="Q63" s="99"/>
      <c r="R63" s="176"/>
      <c r="S63" s="178"/>
      <c r="T63" s="100"/>
      <c r="U63" s="101"/>
      <c r="V63" s="101"/>
      <c r="W63" s="102"/>
      <c r="X63" s="101"/>
    </row>
    <row r="64" spans="1:25" x14ac:dyDescent="0.25">
      <c r="A64" s="58" t="s">
        <v>40</v>
      </c>
      <c r="B64" s="1"/>
      <c r="C64" s="139"/>
      <c r="D64" s="3">
        <f t="shared" si="1"/>
        <v>0</v>
      </c>
      <c r="E64" s="3"/>
      <c r="F64" s="3"/>
      <c r="G64" s="3"/>
      <c r="H64" s="3"/>
      <c r="I64" s="3"/>
      <c r="J64" s="94"/>
      <c r="K64" s="3"/>
      <c r="L64" s="3"/>
      <c r="M64" s="3"/>
      <c r="N64" s="55"/>
      <c r="O64" s="160"/>
      <c r="P64" s="162"/>
      <c r="Q64" s="54"/>
      <c r="R64" s="166"/>
      <c r="S64" s="171"/>
      <c r="T64" s="39"/>
      <c r="U64" s="35"/>
      <c r="V64" s="35"/>
      <c r="W64" s="37"/>
      <c r="X64" s="35"/>
    </row>
    <row r="65" spans="1:24" ht="15.75" thickBot="1" x14ac:dyDescent="0.3">
      <c r="A65" s="59" t="s">
        <v>40</v>
      </c>
      <c r="B65" s="103"/>
      <c r="C65" s="143"/>
      <c r="D65" s="104">
        <f t="shared" si="1"/>
        <v>0</v>
      </c>
      <c r="E65" s="104"/>
      <c r="F65" s="104"/>
      <c r="G65" s="104"/>
      <c r="H65" s="104"/>
      <c r="I65" s="104"/>
      <c r="J65" s="95"/>
      <c r="K65" s="104"/>
      <c r="L65" s="104"/>
      <c r="M65" s="104"/>
      <c r="N65" s="105"/>
      <c r="O65" s="174"/>
      <c r="P65" s="175"/>
      <c r="Q65" s="106"/>
      <c r="R65" s="177"/>
      <c r="S65" s="179"/>
      <c r="T65" s="107"/>
      <c r="U65" s="108"/>
      <c r="V65" s="108"/>
      <c r="W65" s="109"/>
      <c r="X65" s="108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scale="6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zoomScaleNormal="100" workbookViewId="0">
      <selection activeCell="O17" sqref="O17:R17"/>
    </sheetView>
  </sheetViews>
  <sheetFormatPr defaultRowHeight="15" x14ac:dyDescent="0.25"/>
  <cols>
    <col min="1" max="1" width="10.85546875" customWidth="1"/>
    <col min="2" max="2" width="5.7109375" customWidth="1"/>
    <col min="3" max="3" width="5.4257812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13" t="s">
        <v>19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235"/>
      <c r="R1" s="235"/>
    </row>
    <row r="2" spans="1:19" ht="17.25" customHeight="1" x14ac:dyDescent="0.25">
      <c r="A2" s="201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235"/>
      <c r="R2" s="235"/>
    </row>
    <row r="3" spans="1:19" ht="18.75" x14ac:dyDescent="0.3">
      <c r="B3" s="315" t="str">
        <f>'Inf Conc.'!C3</f>
        <v>Las Gallinas Valley Sanitary District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234"/>
    </row>
    <row r="4" spans="1:19" ht="18.75" x14ac:dyDescent="0.3">
      <c r="B4" s="312" t="str">
        <f>'Inf Conc.'!C4</f>
        <v>Nina Capetanos 415-472-1734 x.14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234"/>
    </row>
    <row r="5" spans="1:19" ht="8.25" customHeight="1" x14ac:dyDescent="0.25">
      <c r="A5" s="201"/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35"/>
      <c r="R5" s="235"/>
    </row>
    <row r="6" spans="1:19" ht="27" customHeight="1" thickBot="1" x14ac:dyDescent="0.3">
      <c r="B6" s="322" t="s">
        <v>75</v>
      </c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236"/>
      <c r="R6" s="236"/>
    </row>
    <row r="7" spans="1:19" ht="45" x14ac:dyDescent="0.25">
      <c r="A7" s="10" t="s">
        <v>0</v>
      </c>
      <c r="B7" s="317" t="s">
        <v>16</v>
      </c>
      <c r="C7" s="318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85" t="s">
        <v>53</v>
      </c>
      <c r="N7" s="44" t="s">
        <v>10</v>
      </c>
      <c r="O7" s="49" t="s">
        <v>47</v>
      </c>
      <c r="P7" s="49" t="s">
        <v>90</v>
      </c>
      <c r="Q7" s="49" t="s">
        <v>46</v>
      </c>
      <c r="R7" s="49" t="s">
        <v>92</v>
      </c>
      <c r="S7" s="21"/>
    </row>
    <row r="8" spans="1:19" ht="35.25" thickBot="1" x14ac:dyDescent="0.3">
      <c r="A8" s="216" t="s">
        <v>82</v>
      </c>
      <c r="B8" s="14" t="s">
        <v>17</v>
      </c>
      <c r="C8" s="136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5"/>
      <c r="O8" s="50" t="s">
        <v>22</v>
      </c>
      <c r="P8" s="50" t="s">
        <v>22</v>
      </c>
      <c r="Q8" s="50" t="s">
        <v>50</v>
      </c>
      <c r="R8" s="50" t="s">
        <v>91</v>
      </c>
      <c r="S8" s="21"/>
    </row>
    <row r="9" spans="1:19" x14ac:dyDescent="0.25">
      <c r="A9" s="222">
        <f>'Eff Conc.'!A10</f>
        <v>41117</v>
      </c>
      <c r="B9" s="278">
        <f>'Eff Conc.'!B10</f>
        <v>2.06</v>
      </c>
      <c r="C9" s="303">
        <f>'Eff Conc.'!C10</f>
        <v>3.66</v>
      </c>
      <c r="D9" s="29">
        <f>'Eff Conc.'!D10*B9*3.78</f>
        <v>206.97314399999996</v>
      </c>
      <c r="E9" s="29">
        <f>'Eff Conc.'!E10*B9*3.78</f>
        <v>24.13908</v>
      </c>
      <c r="F9" s="270">
        <f>'Eff Conc.'!F10*B9*3.78</f>
        <v>19.466999999999999</v>
      </c>
      <c r="G9" s="29">
        <f>'Eff Conc.'!G10*B9*3.78</f>
        <v>186.88319999999999</v>
      </c>
      <c r="H9" s="29">
        <f>'Eff Conc.'!H10*B9*3.78</f>
        <v>0.62294399999999994</v>
      </c>
      <c r="I9" s="270">
        <f>'Eff Conc.'!I10*B9*3.78</f>
        <v>12.458880000000001</v>
      </c>
      <c r="J9" s="80">
        <f>'Eff Conc.'!J10*B9*3.78</f>
        <v>0</v>
      </c>
      <c r="K9" s="29">
        <f>'Eff Conc.'!K10*B9*3.78</f>
        <v>44.38476</v>
      </c>
      <c r="L9" s="270">
        <f>'Eff Conc.'!L10*B9*3.78</f>
        <v>34.261920000000003</v>
      </c>
      <c r="M9" s="270">
        <f>'Eff Conc.'!M10*C9*3.78</f>
        <v>60.873120000000007</v>
      </c>
      <c r="N9" s="38">
        <f>'Eff Conc.'!T10*B9*3.78</f>
        <v>12.458880000000001</v>
      </c>
      <c r="O9" s="302">
        <f>SUM('Inf Loads'!$F$6,'Inf Loads'!$H$6,'Inf Loads'!$I$6)-SUM(E9,G9,H9)</f>
        <v>145.66116599999998</v>
      </c>
      <c r="P9" s="301">
        <f>((SUM('Inf Loads'!$F$6,'Inf Loads'!$H$6,'Inf Loads'!$I$6))-(SUM(E9,G9,H9)))/(SUM('Inf Loads'!$F$6,'Inf Loads'!$H$6,'Inf Loads'!$I$6))</f>
        <v>0.40766459844169034</v>
      </c>
      <c r="Q9" s="299">
        <f>'Inf Loads'!$L$6-K9</f>
        <v>5.208839999999995</v>
      </c>
      <c r="R9" s="300">
        <f>('Inf Loads'!$L$6-K9)/('Inf Loads'!$L$6)</f>
        <v>0.10503048780487796</v>
      </c>
    </row>
    <row r="10" spans="1:19" x14ac:dyDescent="0.25">
      <c r="A10" s="225"/>
      <c r="B10" s="273">
        <f>'Eff Conc.'!B11</f>
        <v>0</v>
      </c>
      <c r="C10" s="157">
        <f>'Eff Conc.'!C11</f>
        <v>0</v>
      </c>
      <c r="D10" s="60">
        <f>'Eff Conc.'!D11*B10*3.78</f>
        <v>0</v>
      </c>
      <c r="E10" s="60">
        <f>'Eff Conc.'!E11*B10*3.78</f>
        <v>0</v>
      </c>
      <c r="F10" s="273">
        <f>'Eff Conc.'!F11*B10*3.78</f>
        <v>0</v>
      </c>
      <c r="G10" s="60">
        <f>'Eff Conc.'!G11*B10*3.78</f>
        <v>0</v>
      </c>
      <c r="H10" s="60">
        <f>'Eff Conc.'!H11*B10*3.78</f>
        <v>0</v>
      </c>
      <c r="I10" s="273">
        <f>'Eff Conc.'!I11*B10*3.78</f>
        <v>0</v>
      </c>
      <c r="J10" s="60">
        <f>'Eff Conc.'!J11*B10*3.78</f>
        <v>0</v>
      </c>
      <c r="K10" s="60">
        <f>'Eff Conc.'!K11*B10*3.78</f>
        <v>0</v>
      </c>
      <c r="L10" s="273">
        <f>'Eff Conc.'!L11*B10*3.78</f>
        <v>0</v>
      </c>
      <c r="M10" s="273">
        <f>'Eff Conc.'!M11*C10*3.78</f>
        <v>0</v>
      </c>
      <c r="N10" s="68">
        <f>'Eff Conc.'!T11*B10*3.78</f>
        <v>0</v>
      </c>
      <c r="O10" s="292"/>
      <c r="P10" s="263"/>
      <c r="Q10" s="115"/>
      <c r="R10" s="263"/>
    </row>
    <row r="11" spans="1:19" x14ac:dyDescent="0.25">
      <c r="A11" s="227"/>
      <c r="B11" s="274">
        <f>'Eff Conc.'!B12</f>
        <v>0</v>
      </c>
      <c r="C11" s="162">
        <f>'Eff Conc.'!C12</f>
        <v>0</v>
      </c>
      <c r="D11" s="3">
        <f>'Eff Conc.'!D12*B11*3.78</f>
        <v>0</v>
      </c>
      <c r="E11" s="3">
        <f>'Eff Conc.'!E12*B11*3.78</f>
        <v>0</v>
      </c>
      <c r="F11" s="274">
        <f>'Eff Conc.'!F12*B11*3.78</f>
        <v>0</v>
      </c>
      <c r="G11" s="3">
        <f>'Eff Conc.'!G12*B11*3.78</f>
        <v>0</v>
      </c>
      <c r="H11" s="3">
        <f>'Eff Conc.'!H12*B11*3.78</f>
        <v>0</v>
      </c>
      <c r="I11" s="274">
        <f>'Eff Conc.'!I12*B11*3.78</f>
        <v>0</v>
      </c>
      <c r="J11" s="74">
        <f>'Eff Conc.'!J12*B11*3.78</f>
        <v>0</v>
      </c>
      <c r="K11" s="3">
        <f>'Eff Conc.'!K12*B11*3.78</f>
        <v>0</v>
      </c>
      <c r="L11" s="274">
        <f>'Eff Conc.'!L12*B11*3.78</f>
        <v>0</v>
      </c>
      <c r="M11" s="274">
        <f>'Eff Conc.'!M12*C11*3.78</f>
        <v>0</v>
      </c>
      <c r="N11" s="39">
        <f>'Eff Conc.'!T12*B11*3.78</f>
        <v>0</v>
      </c>
      <c r="O11" s="293"/>
      <c r="P11" s="261"/>
      <c r="Q11" s="52"/>
      <c r="R11" s="264"/>
    </row>
    <row r="12" spans="1:19" x14ac:dyDescent="0.25">
      <c r="A12" s="225"/>
      <c r="B12" s="273">
        <f>'Eff Conc.'!B13</f>
        <v>0</v>
      </c>
      <c r="C12" s="157">
        <f>'Eff Conc.'!C13</f>
        <v>0</v>
      </c>
      <c r="D12" s="60">
        <f>'Eff Conc.'!D13*B12*3.78</f>
        <v>0</v>
      </c>
      <c r="E12" s="60">
        <f>'Eff Conc.'!E13*B12*3.78</f>
        <v>0</v>
      </c>
      <c r="F12" s="273">
        <f>'Eff Conc.'!F13*B12*3.78</f>
        <v>0</v>
      </c>
      <c r="G12" s="60">
        <f>'Eff Conc.'!G13*B12*3.78</f>
        <v>0</v>
      </c>
      <c r="H12" s="60">
        <f>'Eff Conc.'!H13*B12*3.78</f>
        <v>0</v>
      </c>
      <c r="I12" s="273">
        <f>'Eff Conc.'!I13*B12*3.78</f>
        <v>0</v>
      </c>
      <c r="J12" s="60">
        <f>'Eff Conc.'!J13*B12*3.78</f>
        <v>0</v>
      </c>
      <c r="K12" s="60">
        <f>'Eff Conc.'!K13*B12*3.78</f>
        <v>0</v>
      </c>
      <c r="L12" s="273">
        <f>'Eff Conc.'!L13*B12*3.78</f>
        <v>0</v>
      </c>
      <c r="M12" s="273">
        <f>'Eff Conc.'!M13*C12*3.78</f>
        <v>0</v>
      </c>
      <c r="N12" s="68">
        <f>'Eff Conc.'!T13*B12*3.78</f>
        <v>0</v>
      </c>
      <c r="O12" s="292"/>
      <c r="P12" s="263"/>
      <c r="Q12" s="115"/>
      <c r="R12" s="263"/>
    </row>
    <row r="13" spans="1:19" x14ac:dyDescent="0.25">
      <c r="A13" s="227"/>
      <c r="B13" s="274">
        <f>'Eff Conc.'!B14</f>
        <v>0</v>
      </c>
      <c r="C13" s="162">
        <f>'Eff Conc.'!C14</f>
        <v>0</v>
      </c>
      <c r="D13" s="3">
        <f>'Eff Conc.'!D14*B13*3.78</f>
        <v>0</v>
      </c>
      <c r="E13" s="3">
        <f>'Eff Conc.'!E14*B13*3.78</f>
        <v>0</v>
      </c>
      <c r="F13" s="274">
        <f>'Eff Conc.'!F14*B13*3.78</f>
        <v>0</v>
      </c>
      <c r="G13" s="3">
        <f>'Eff Conc.'!G14*B13*3.78</f>
        <v>0</v>
      </c>
      <c r="H13" s="3">
        <f>'Eff Conc.'!H14*B13*3.78</f>
        <v>0</v>
      </c>
      <c r="I13" s="274">
        <f>'Eff Conc.'!I14*B13*3.78</f>
        <v>0</v>
      </c>
      <c r="J13" s="74">
        <f>'Eff Conc.'!J14*B13*3.78</f>
        <v>0</v>
      </c>
      <c r="K13" s="3">
        <f>'Eff Conc.'!K14*B13*3.78</f>
        <v>0</v>
      </c>
      <c r="L13" s="274">
        <f>'Eff Conc.'!L14*B13*3.78</f>
        <v>0</v>
      </c>
      <c r="M13" s="274">
        <f>'Eff Conc.'!M14*C13*3.78</f>
        <v>0</v>
      </c>
      <c r="N13" s="39">
        <f>'Eff Conc.'!T14*B13*3.78</f>
        <v>0</v>
      </c>
      <c r="O13" s="293"/>
      <c r="P13" s="261"/>
      <c r="Q13" s="52"/>
      <c r="R13" s="264"/>
    </row>
    <row r="14" spans="1:19" ht="15.75" thickBot="1" x14ac:dyDescent="0.3">
      <c r="A14" s="228"/>
      <c r="B14" s="275">
        <f>'Eff Conc.'!B15</f>
        <v>0</v>
      </c>
      <c r="C14" s="163">
        <f>'Eff Conc.'!C15</f>
        <v>0</v>
      </c>
      <c r="D14" s="62">
        <f>'Eff Conc.'!D15*B14*3.78</f>
        <v>0</v>
      </c>
      <c r="E14" s="62">
        <f>'Eff Conc.'!E15*B14*3.78</f>
        <v>0</v>
      </c>
      <c r="F14" s="275">
        <f>'Eff Conc.'!F15*B14*3.78</f>
        <v>0</v>
      </c>
      <c r="G14" s="62">
        <f>'Eff Conc.'!G15*B14*3.78</f>
        <v>0</v>
      </c>
      <c r="H14" s="62">
        <f>'Eff Conc.'!H15*B14*3.78</f>
        <v>0</v>
      </c>
      <c r="I14" s="275">
        <f>'Eff Conc.'!I15*B14*3.78</f>
        <v>0</v>
      </c>
      <c r="J14" s="62">
        <f>'Eff Conc.'!J15*B14*3.78</f>
        <v>0</v>
      </c>
      <c r="K14" s="62">
        <f>'Eff Conc.'!K15*B14*3.78</f>
        <v>0</v>
      </c>
      <c r="L14" s="275">
        <f>'Eff Conc.'!L15*B14*3.78</f>
        <v>0</v>
      </c>
      <c r="M14" s="275">
        <f>'Eff Conc.'!M15*C14*3.78</f>
        <v>0</v>
      </c>
      <c r="N14" s="69">
        <f>'Eff Conc.'!T15*B14*3.78</f>
        <v>0</v>
      </c>
      <c r="O14" s="294"/>
      <c r="P14" s="262"/>
      <c r="Q14" s="116"/>
      <c r="R14" s="262"/>
      <c r="S14" s="23" t="s">
        <v>30</v>
      </c>
    </row>
    <row r="15" spans="1:19" x14ac:dyDescent="0.25">
      <c r="A15" s="227">
        <f>'Eff Conc.'!A16</f>
        <v>41239</v>
      </c>
      <c r="B15" s="274">
        <f>'Eff Conc.'!B16</f>
        <v>2.41</v>
      </c>
      <c r="C15" s="162">
        <f>'Eff Conc.'!C16</f>
        <v>3.9</v>
      </c>
      <c r="D15" s="3">
        <f>'Eff Conc.'!D16*B15*3.78</f>
        <v>217.26872999999998</v>
      </c>
      <c r="E15" s="3">
        <f>'Eff Conc.'!E16*B15*3.78</f>
        <v>36.4392</v>
      </c>
      <c r="F15" s="3">
        <f>'Eff Conc.'!F16*B15*3.78</f>
        <v>33.706260000000007</v>
      </c>
      <c r="G15" s="3">
        <f>'Eff Conc.'!G16*B15*3.78</f>
        <v>182.196</v>
      </c>
      <c r="H15" s="3">
        <f>'Eff Conc.'!H16*B15*3.78</f>
        <v>1.3664699999999999</v>
      </c>
      <c r="I15" s="3">
        <f>'Eff Conc.'!I16*B15*3.78</f>
        <v>23.685480000000002</v>
      </c>
      <c r="J15" s="74">
        <f>'Eff Conc.'!J16*B15*3.78</f>
        <v>0</v>
      </c>
      <c r="K15" s="3">
        <f>'Eff Conc.'!K16*B15*3.78</f>
        <v>36.4392</v>
      </c>
      <c r="L15" s="3">
        <f>'Eff Conc.'!L16*B15*3.78</f>
        <v>34.617239999999995</v>
      </c>
      <c r="M15" s="3">
        <f>'Eff Conc.'!M16*C15*3.78</f>
        <v>53.071199999999997</v>
      </c>
      <c r="N15" s="39">
        <f>'Eff Conc.'!T16*B15*3.78</f>
        <v>0</v>
      </c>
      <c r="O15" s="302">
        <f>SUM('Inf Loads'!$F$7,'Inf Loads'!$H$7,'Inf Loads'!$I$7)-SUM(E15,G15,H15)</f>
        <v>144.80234999999993</v>
      </c>
      <c r="P15" s="301">
        <f>((SUM('Inf Loads'!$F$7,'Inf Loads'!$H$7,'Inf Loads'!$I$7))-(SUM(E15,G15,H15)))/(SUM('Inf Loads'!$F$7,'Inf Loads'!$H$7,'Inf Loads'!$I$7))</f>
        <v>0.39693189236237025</v>
      </c>
      <c r="Q15" s="299">
        <f>'Inf Loads'!$L$7-K15</f>
        <v>3.1449599999999975</v>
      </c>
      <c r="R15" s="300">
        <f>('Inf Loads'!$L$7-K15)/('Inf Loads'!$L$7)</f>
        <v>7.9449961802902924E-2</v>
      </c>
    </row>
    <row r="16" spans="1:19" ht="15.75" thickBot="1" x14ac:dyDescent="0.3">
      <c r="A16" s="225">
        <f>'Eff Conc.'!A17</f>
        <v>0</v>
      </c>
      <c r="B16" s="273">
        <f>'Eff Conc.'!B17</f>
        <v>0</v>
      </c>
      <c r="C16" s="157">
        <f>'Eff Conc.'!C17</f>
        <v>0</v>
      </c>
      <c r="D16" s="60">
        <f>'Eff Conc.'!D17*B16*3.78</f>
        <v>0</v>
      </c>
      <c r="E16" s="60">
        <f>'Eff Conc.'!E17*B16*3.78</f>
        <v>0</v>
      </c>
      <c r="F16" s="60">
        <f>'Eff Conc.'!F17*B16*3.78</f>
        <v>0</v>
      </c>
      <c r="G16" s="60">
        <f>'Eff Conc.'!G17*B16*3.78</f>
        <v>0</v>
      </c>
      <c r="H16" s="60">
        <f>'Eff Conc.'!H17*B16*3.78</f>
        <v>0</v>
      </c>
      <c r="I16" s="60">
        <f>'Eff Conc.'!I17*B16*3.78</f>
        <v>0</v>
      </c>
      <c r="J16" s="60">
        <f>'Eff Conc.'!J17*B16*3.78</f>
        <v>0</v>
      </c>
      <c r="K16" s="60">
        <f>'Eff Conc.'!K17*B16*3.78</f>
        <v>0</v>
      </c>
      <c r="L16" s="60">
        <f>'Eff Conc.'!L17*B16*3.78</f>
        <v>0</v>
      </c>
      <c r="M16" s="60">
        <f>'Eff Conc.'!M17*C16*3.78</f>
        <v>0</v>
      </c>
      <c r="N16" s="68">
        <f>'Eff Conc.'!T17*B16*3.78</f>
        <v>0</v>
      </c>
      <c r="O16" s="82"/>
      <c r="P16" s="82"/>
      <c r="Q16" s="115"/>
      <c r="R16" s="115"/>
    </row>
    <row r="17" spans="1:21" x14ac:dyDescent="0.25">
      <c r="A17" s="227">
        <f>'Eff Conc.'!A18</f>
        <v>41263</v>
      </c>
      <c r="B17" s="274">
        <f>'Eff Conc.'!B18</f>
        <v>2.88</v>
      </c>
      <c r="C17" s="162">
        <f>'Eff Conc.'!C18</f>
        <v>4.8899999999999997</v>
      </c>
      <c r="D17" s="3">
        <f>'Eff Conc.'!D18*B17*3.78</f>
        <v>236.7792</v>
      </c>
      <c r="E17" s="3">
        <f>'Eff Conc.'!E18*B17*3.78</f>
        <v>50.077439999999996</v>
      </c>
      <c r="F17" s="3">
        <f>'Eff Conc.'!F18*B17*3.78</f>
        <v>50.077439999999996</v>
      </c>
      <c r="G17" s="3">
        <f>'Eff Conc.'!G18*B17*3.78</f>
        <v>185.06879999999998</v>
      </c>
      <c r="H17" s="3">
        <f>'Eff Conc.'!H18*B17*3.78</f>
        <v>1.63296</v>
      </c>
      <c r="I17" s="3">
        <f>'Eff Conc.'!I18*B17*3.78</f>
        <v>43.545599999999993</v>
      </c>
      <c r="J17" s="74">
        <f>'Eff Conc.'!J18*B17*3.78</f>
        <v>0</v>
      </c>
      <c r="K17" s="3">
        <f>'Eff Conc.'!K18*B17*3.78</f>
        <v>34.836479999999995</v>
      </c>
      <c r="L17" s="3">
        <f>'Eff Conc.'!L18*B17*3.78</f>
        <v>33.747839999999997</v>
      </c>
      <c r="M17" s="3">
        <f>'Eff Conc.'!M18*C17*3.78</f>
        <v>51.755759999999988</v>
      </c>
      <c r="N17" s="39">
        <f>'Eff Conc.'!T18*B17*3.78</f>
        <v>0</v>
      </c>
      <c r="O17" s="302">
        <f>SUM('Inf Loads'!$F$7,'Inf Loads'!$H$7,'Inf Loads'!$I$7)-SUM(E17,G17,H17)</f>
        <v>128.02481999999995</v>
      </c>
      <c r="P17" s="301">
        <f>((SUM('Inf Loads'!$F$7,'Inf Loads'!$H$7,'Inf Loads'!$I$7))-(SUM(E17,G17,H17)))/(SUM('Inf Loads'!$F$7,'Inf Loads'!$H$7,'Inf Loads'!$I$7))</f>
        <v>0.35094136298169076</v>
      </c>
      <c r="Q17" s="299">
        <f>'Inf Loads'!$L$7-K17</f>
        <v>4.7476800000000026</v>
      </c>
      <c r="R17" s="300">
        <f>('Inf Loads'!$L$7-K17)/('Inf Loads'!$L$7)</f>
        <v>0.11993888464476707</v>
      </c>
    </row>
    <row r="18" spans="1:21" x14ac:dyDescent="0.25">
      <c r="A18" s="225">
        <f>'Eff Conc.'!A19</f>
        <v>0</v>
      </c>
      <c r="B18" s="273">
        <f>'Eff Conc.'!B19</f>
        <v>0</v>
      </c>
      <c r="C18" s="157">
        <f>'Eff Conc.'!C19</f>
        <v>0</v>
      </c>
      <c r="D18" s="60">
        <f>'Eff Conc.'!D19*B18*3.78</f>
        <v>0</v>
      </c>
      <c r="E18" s="60">
        <f>'Eff Conc.'!E19*B18*3.78</f>
        <v>0</v>
      </c>
      <c r="F18" s="60">
        <f>'Eff Conc.'!F19*B18*3.78</f>
        <v>0</v>
      </c>
      <c r="G18" s="60">
        <f>'Eff Conc.'!G19*B18*3.78</f>
        <v>0</v>
      </c>
      <c r="H18" s="60">
        <f>'Eff Conc.'!H19*B18*3.78</f>
        <v>0</v>
      </c>
      <c r="I18" s="60">
        <f>'Eff Conc.'!I19*B18*3.78</f>
        <v>0</v>
      </c>
      <c r="J18" s="60">
        <f>'Eff Conc.'!J19*B18*3.78</f>
        <v>0</v>
      </c>
      <c r="K18" s="60">
        <f>'Eff Conc.'!K19*B18*3.78</f>
        <v>0</v>
      </c>
      <c r="L18" s="60">
        <f>'Eff Conc.'!L19*B18*3.78</f>
        <v>0</v>
      </c>
      <c r="M18" s="60">
        <f>'Eff Conc.'!M19*C18*3.78</f>
        <v>0</v>
      </c>
      <c r="N18" s="68">
        <f>'Eff Conc.'!T19*B18*3.78</f>
        <v>0</v>
      </c>
      <c r="O18" s="82"/>
      <c r="P18" s="82"/>
      <c r="Q18" s="115"/>
      <c r="R18" s="115"/>
    </row>
    <row r="19" spans="1:21" x14ac:dyDescent="0.25">
      <c r="A19" s="227">
        <f>'Eff Conc.'!A20</f>
        <v>0</v>
      </c>
      <c r="B19" s="274">
        <f>'Eff Conc.'!B20</f>
        <v>0</v>
      </c>
      <c r="C19" s="162">
        <f>'Eff Conc.'!C20</f>
        <v>0</v>
      </c>
      <c r="D19" s="3">
        <f>'Eff Conc.'!D20*B19*3.78</f>
        <v>0</v>
      </c>
      <c r="E19" s="3">
        <f>'Eff Conc.'!E20*B19*3.78</f>
        <v>0</v>
      </c>
      <c r="F19" s="3">
        <f>'Eff Conc.'!F20*B19*3.78</f>
        <v>0</v>
      </c>
      <c r="G19" s="3">
        <f>'Eff Conc.'!G20*B19*3.78</f>
        <v>0</v>
      </c>
      <c r="H19" s="3">
        <f>'Eff Conc.'!H20*B19*3.78</f>
        <v>0</v>
      </c>
      <c r="I19" s="3">
        <f>'Eff Conc.'!I20*B19*3.78</f>
        <v>0</v>
      </c>
      <c r="J19" s="74">
        <f>'Eff Conc.'!J20*B19*3.78</f>
        <v>0</v>
      </c>
      <c r="K19" s="3">
        <f>'Eff Conc.'!K20*B19*3.78</f>
        <v>0</v>
      </c>
      <c r="L19" s="3">
        <f>'Eff Conc.'!L20*B19*3.78</f>
        <v>0</v>
      </c>
      <c r="M19" s="3">
        <f>'Eff Conc.'!M20*C19*3.78</f>
        <v>0</v>
      </c>
      <c r="N19" s="39">
        <f>'Eff Conc.'!T20*B19*3.78</f>
        <v>0</v>
      </c>
      <c r="O19" s="46"/>
      <c r="P19" s="46"/>
      <c r="Q19" s="52"/>
      <c r="R19" s="52"/>
    </row>
    <row r="20" spans="1:21" x14ac:dyDescent="0.25">
      <c r="A20" s="228">
        <f>'Eff Conc.'!A21</f>
        <v>0</v>
      </c>
      <c r="B20" s="275">
        <f>'Eff Conc.'!B21</f>
        <v>0</v>
      </c>
      <c r="C20" s="163">
        <f>'Eff Conc.'!C21</f>
        <v>0</v>
      </c>
      <c r="D20" s="62">
        <f>'Eff Conc.'!D21*B20*3.78</f>
        <v>0</v>
      </c>
      <c r="E20" s="62">
        <f>'Eff Conc.'!E21*B20*3.78</f>
        <v>0</v>
      </c>
      <c r="F20" s="62">
        <f>'Eff Conc.'!F21*B20*3.78</f>
        <v>0</v>
      </c>
      <c r="G20" s="62">
        <f>'Eff Conc.'!G21*B20*3.78</f>
        <v>0</v>
      </c>
      <c r="H20" s="62">
        <f>'Eff Conc.'!H21*B20*3.78</f>
        <v>0</v>
      </c>
      <c r="I20" s="62">
        <f>'Eff Conc.'!I21*B20*3.78</f>
        <v>0</v>
      </c>
      <c r="J20" s="62">
        <f>'Eff Conc.'!J21*B20*3.78</f>
        <v>0</v>
      </c>
      <c r="K20" s="62">
        <f>'Eff Conc.'!K21*B20*3.78</f>
        <v>0</v>
      </c>
      <c r="L20" s="62">
        <f>'Eff Conc.'!L21*B20*3.78</f>
        <v>0</v>
      </c>
      <c r="M20" s="62">
        <f>'Eff Conc.'!M21*C20*3.78</f>
        <v>0</v>
      </c>
      <c r="N20" s="69">
        <f>'Eff Conc.'!T21*B20*3.78</f>
        <v>0</v>
      </c>
      <c r="O20" s="85"/>
      <c r="P20" s="85"/>
      <c r="Q20" s="116"/>
      <c r="R20" s="116"/>
      <c r="S20" s="23" t="s">
        <v>29</v>
      </c>
    </row>
    <row r="21" spans="1:21" x14ac:dyDescent="0.25">
      <c r="A21" s="227">
        <f>'Eff Conc.'!A22</f>
        <v>41275</v>
      </c>
      <c r="B21" s="274">
        <f>'Eff Conc.'!B22</f>
        <v>0</v>
      </c>
      <c r="C21" s="162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4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39">
        <f>'Eff Conc.'!T22*B21*3.78</f>
        <v>0</v>
      </c>
      <c r="O21" s="46"/>
      <c r="P21" s="46"/>
      <c r="Q21" s="52"/>
      <c r="R21" s="52"/>
    </row>
    <row r="22" spans="1:21" x14ac:dyDescent="0.25">
      <c r="A22" s="225">
        <f>'Eff Conc.'!A23</f>
        <v>41289</v>
      </c>
      <c r="B22" s="273">
        <f>'Eff Conc.'!B23</f>
        <v>0</v>
      </c>
      <c r="C22" s="157">
        <f>'Eff Conc.'!C23</f>
        <v>0</v>
      </c>
      <c r="D22" s="60">
        <f>'Eff Conc.'!D23*B22*3.78</f>
        <v>0</v>
      </c>
      <c r="E22" s="60">
        <f>'Eff Conc.'!E23*B22*3.78</f>
        <v>0</v>
      </c>
      <c r="F22" s="60">
        <f>'Eff Conc.'!F23*B22*3.78</f>
        <v>0</v>
      </c>
      <c r="G22" s="60">
        <f>'Eff Conc.'!G23*B22*3.78</f>
        <v>0</v>
      </c>
      <c r="H22" s="60">
        <f>'Eff Conc.'!H23*B22*3.78</f>
        <v>0</v>
      </c>
      <c r="I22" s="60">
        <f>'Eff Conc.'!I23*B22*3.78</f>
        <v>0</v>
      </c>
      <c r="J22" s="60">
        <f>'Eff Conc.'!J23*B22*3.78</f>
        <v>0</v>
      </c>
      <c r="K22" s="60">
        <f>'Eff Conc.'!K23*B22*3.78</f>
        <v>0</v>
      </c>
      <c r="L22" s="60">
        <f>'Eff Conc.'!L23*B22*3.78</f>
        <v>0</v>
      </c>
      <c r="M22" s="60">
        <f>'Eff Conc.'!M23*C22*3.78</f>
        <v>0</v>
      </c>
      <c r="N22" s="68">
        <f>'Eff Conc.'!T23*B22*3.78</f>
        <v>0</v>
      </c>
      <c r="O22" s="82"/>
      <c r="P22" s="82"/>
      <c r="Q22" s="115"/>
      <c r="R22" s="115"/>
    </row>
    <row r="23" spans="1:21" x14ac:dyDescent="0.25">
      <c r="A23" s="227">
        <f>'Eff Conc.'!A24</f>
        <v>41306</v>
      </c>
      <c r="B23" s="274">
        <f>'Eff Conc.'!B24</f>
        <v>0</v>
      </c>
      <c r="C23" s="162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4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39">
        <f>'Eff Conc.'!T24*B23*3.78</f>
        <v>0</v>
      </c>
      <c r="O23" s="46"/>
      <c r="P23" s="46"/>
      <c r="Q23" s="52"/>
      <c r="R23" s="52"/>
    </row>
    <row r="24" spans="1:21" x14ac:dyDescent="0.25">
      <c r="A24" s="225">
        <f>'Eff Conc.'!A25</f>
        <v>41320</v>
      </c>
      <c r="B24" s="273">
        <f>'Eff Conc.'!B25</f>
        <v>0</v>
      </c>
      <c r="C24" s="157">
        <f>'Eff Conc.'!C25</f>
        <v>0</v>
      </c>
      <c r="D24" s="60">
        <f>'Eff Conc.'!D25*B24*3.78</f>
        <v>0</v>
      </c>
      <c r="E24" s="60">
        <f>'Eff Conc.'!E25*B24*3.78</f>
        <v>0</v>
      </c>
      <c r="F24" s="60">
        <f>'Eff Conc.'!F25*B24*3.78</f>
        <v>0</v>
      </c>
      <c r="G24" s="60">
        <f>'Eff Conc.'!G25*B24*3.78</f>
        <v>0</v>
      </c>
      <c r="H24" s="60">
        <f>'Eff Conc.'!H25*B24*3.78</f>
        <v>0</v>
      </c>
      <c r="I24" s="60">
        <f>'Eff Conc.'!I25*B24*3.78</f>
        <v>0</v>
      </c>
      <c r="J24" s="60">
        <f>'Eff Conc.'!J25*B24*3.78</f>
        <v>0</v>
      </c>
      <c r="K24" s="60">
        <f>'Eff Conc.'!K25*B24*3.78</f>
        <v>0</v>
      </c>
      <c r="L24" s="60">
        <f>'Eff Conc.'!L25*B24*3.78</f>
        <v>0</v>
      </c>
      <c r="M24" s="60">
        <f>'Eff Conc.'!M25*C24*3.78</f>
        <v>0</v>
      </c>
      <c r="N24" s="68">
        <f>'Eff Conc.'!T25*B24*3.78</f>
        <v>0</v>
      </c>
      <c r="O24" s="82"/>
      <c r="P24" s="82"/>
      <c r="Q24" s="115"/>
      <c r="R24" s="115"/>
      <c r="U24" t="s">
        <v>94</v>
      </c>
    </row>
    <row r="25" spans="1:21" x14ac:dyDescent="0.25">
      <c r="A25" s="227">
        <f>'Eff Conc.'!A26</f>
        <v>41334</v>
      </c>
      <c r="B25" s="274">
        <f>'Eff Conc.'!B26</f>
        <v>0</v>
      </c>
      <c r="C25" s="162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4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39">
        <f>'Eff Conc.'!T26*B25*3.78</f>
        <v>0</v>
      </c>
      <c r="O25" s="46"/>
      <c r="P25" s="46"/>
      <c r="Q25" s="52"/>
      <c r="R25" s="52"/>
    </row>
    <row r="26" spans="1:21" x14ac:dyDescent="0.25">
      <c r="A26" s="228">
        <f>'Eff Conc.'!A27</f>
        <v>41348</v>
      </c>
      <c r="B26" s="275">
        <f>'Eff Conc.'!B27</f>
        <v>0</v>
      </c>
      <c r="C26" s="163">
        <f>'Eff Conc.'!C27</f>
        <v>0</v>
      </c>
      <c r="D26" s="62">
        <f>'Eff Conc.'!D27*B26*3.78</f>
        <v>0</v>
      </c>
      <c r="E26" s="62">
        <f>'Eff Conc.'!E27*B26*3.78</f>
        <v>0</v>
      </c>
      <c r="F26" s="62">
        <f>'Eff Conc.'!F27*B26*3.78</f>
        <v>0</v>
      </c>
      <c r="G26" s="62">
        <f>'Eff Conc.'!G27*B26*3.78</f>
        <v>0</v>
      </c>
      <c r="H26" s="62">
        <f>'Eff Conc.'!H27*B26*3.78</f>
        <v>0</v>
      </c>
      <c r="I26" s="62">
        <f>'Eff Conc.'!I27*B26*3.78</f>
        <v>0</v>
      </c>
      <c r="J26" s="62">
        <f>'Eff Conc.'!J27*B26*3.78</f>
        <v>0</v>
      </c>
      <c r="K26" s="62">
        <f>'Eff Conc.'!K27*B26*3.78</f>
        <v>0</v>
      </c>
      <c r="L26" s="62">
        <f>'Eff Conc.'!L27*B26*3.78</f>
        <v>0</v>
      </c>
      <c r="M26" s="62">
        <f>'Eff Conc.'!M27*C26*3.78</f>
        <v>0</v>
      </c>
      <c r="N26" s="69">
        <f>'Eff Conc.'!T27*B26*3.78</f>
        <v>0</v>
      </c>
      <c r="O26" s="116"/>
      <c r="P26" s="116"/>
      <c r="Q26" s="116"/>
      <c r="R26" s="116"/>
      <c r="S26" s="23" t="s">
        <v>31</v>
      </c>
    </row>
    <row r="27" spans="1:21" x14ac:dyDescent="0.25">
      <c r="A27" s="227">
        <f>'Eff Conc.'!A28</f>
        <v>41365</v>
      </c>
      <c r="B27" s="274">
        <f>'Eff Conc.'!B28</f>
        <v>0</v>
      </c>
      <c r="C27" s="162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4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39">
        <f>'Eff Conc.'!T28*B27*3.78</f>
        <v>0</v>
      </c>
      <c r="O27" s="46"/>
      <c r="P27" s="46"/>
      <c r="Q27" s="52"/>
      <c r="R27" s="52"/>
    </row>
    <row r="28" spans="1:21" x14ac:dyDescent="0.25">
      <c r="A28" s="225">
        <f>'Eff Conc.'!A29</f>
        <v>41379</v>
      </c>
      <c r="B28" s="273">
        <f>'Eff Conc.'!B29</f>
        <v>0</v>
      </c>
      <c r="C28" s="157">
        <f>'Eff Conc.'!C29</f>
        <v>0</v>
      </c>
      <c r="D28" s="60">
        <f>'Eff Conc.'!D29*B28*3.78</f>
        <v>0</v>
      </c>
      <c r="E28" s="60">
        <f>'Eff Conc.'!E29*B28*3.78</f>
        <v>0</v>
      </c>
      <c r="F28" s="60">
        <f>'Eff Conc.'!F29*B28*3.78</f>
        <v>0</v>
      </c>
      <c r="G28" s="60">
        <f>'Eff Conc.'!G29*B28*3.78</f>
        <v>0</v>
      </c>
      <c r="H28" s="60">
        <f>'Eff Conc.'!H29*B28*3.78</f>
        <v>0</v>
      </c>
      <c r="I28" s="60">
        <f>'Eff Conc.'!I29*B28*3.78</f>
        <v>0</v>
      </c>
      <c r="J28" s="60">
        <f>'Eff Conc.'!J29*B28*3.78</f>
        <v>0</v>
      </c>
      <c r="K28" s="60">
        <f>'Eff Conc.'!K29*B28*3.78</f>
        <v>0</v>
      </c>
      <c r="L28" s="60">
        <f>'Eff Conc.'!L29*B28*3.78</f>
        <v>0</v>
      </c>
      <c r="M28" s="60">
        <f>'Eff Conc.'!M29*C28*3.78</f>
        <v>0</v>
      </c>
      <c r="N28" s="68">
        <f>'Eff Conc.'!T29*B28*3.78</f>
        <v>0</v>
      </c>
      <c r="O28" s="82"/>
      <c r="P28" s="82"/>
      <c r="Q28" s="115"/>
      <c r="R28" s="115"/>
    </row>
    <row r="29" spans="1:21" x14ac:dyDescent="0.25">
      <c r="A29" s="227">
        <f>'Eff Conc.'!A30</f>
        <v>41395</v>
      </c>
      <c r="B29" s="274">
        <f>'Eff Conc.'!B30</f>
        <v>0</v>
      </c>
      <c r="C29" s="162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4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39">
        <f>'Eff Conc.'!T30*B29*3.78</f>
        <v>0</v>
      </c>
      <c r="O29" s="46"/>
      <c r="P29" s="46"/>
      <c r="Q29" s="52"/>
      <c r="R29" s="52"/>
    </row>
    <row r="30" spans="1:21" x14ac:dyDescent="0.25">
      <c r="A30" s="225">
        <f>'Eff Conc.'!A31</f>
        <v>41409</v>
      </c>
      <c r="B30" s="273">
        <f>'Eff Conc.'!B31</f>
        <v>0</v>
      </c>
      <c r="C30" s="157">
        <f>'Eff Conc.'!C31</f>
        <v>0</v>
      </c>
      <c r="D30" s="60">
        <f>'Eff Conc.'!D31*B30*3.78</f>
        <v>0</v>
      </c>
      <c r="E30" s="60">
        <f>'Eff Conc.'!E31*B30*3.78</f>
        <v>0</v>
      </c>
      <c r="F30" s="60">
        <f>'Eff Conc.'!F31*B30*3.78</f>
        <v>0</v>
      </c>
      <c r="G30" s="60">
        <f>'Eff Conc.'!G31*B30*3.78</f>
        <v>0</v>
      </c>
      <c r="H30" s="60">
        <f>'Eff Conc.'!H31*B30*3.78</f>
        <v>0</v>
      </c>
      <c r="I30" s="60">
        <f>'Eff Conc.'!I31*B30*3.78</f>
        <v>0</v>
      </c>
      <c r="J30" s="60">
        <f>'Eff Conc.'!J31*B30*3.78</f>
        <v>0</v>
      </c>
      <c r="K30" s="60">
        <f>'Eff Conc.'!K31*B30*3.78</f>
        <v>0</v>
      </c>
      <c r="L30" s="60">
        <f>'Eff Conc.'!L31*B30*3.78</f>
        <v>0</v>
      </c>
      <c r="M30" s="60">
        <f>'Eff Conc.'!M31*C30*3.78</f>
        <v>0</v>
      </c>
      <c r="N30" s="68">
        <f>'Eff Conc.'!T31*B30*3.78</f>
        <v>0</v>
      </c>
      <c r="O30" s="82"/>
      <c r="P30" s="82"/>
      <c r="Q30" s="115"/>
      <c r="R30" s="115"/>
    </row>
    <row r="31" spans="1:21" x14ac:dyDescent="0.25">
      <c r="A31" s="227">
        <f>'Eff Conc.'!A32</f>
        <v>41426</v>
      </c>
      <c r="B31" s="274">
        <f>'Eff Conc.'!B32</f>
        <v>0</v>
      </c>
      <c r="C31" s="162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4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39">
        <f>'Eff Conc.'!T32*B31*3.78</f>
        <v>0</v>
      </c>
      <c r="O31" s="46"/>
      <c r="P31" s="46"/>
      <c r="Q31" s="52"/>
      <c r="R31" s="52"/>
    </row>
    <row r="32" spans="1:21" x14ac:dyDescent="0.25">
      <c r="A32" s="228">
        <f>'Eff Conc.'!A33</f>
        <v>41440</v>
      </c>
      <c r="B32" s="275">
        <f>'Eff Conc.'!B33</f>
        <v>0</v>
      </c>
      <c r="C32" s="163">
        <f>'Eff Conc.'!C33</f>
        <v>0</v>
      </c>
      <c r="D32" s="62">
        <f>'Eff Conc.'!D33*B32*3.78</f>
        <v>0</v>
      </c>
      <c r="E32" s="62">
        <f>'Eff Conc.'!E33*B32*3.78</f>
        <v>0</v>
      </c>
      <c r="F32" s="62">
        <f>'Eff Conc.'!F33*B32*3.78</f>
        <v>0</v>
      </c>
      <c r="G32" s="62">
        <f>'Eff Conc.'!G33*B32*3.78</f>
        <v>0</v>
      </c>
      <c r="H32" s="62">
        <f>'Eff Conc.'!H33*B32*3.78</f>
        <v>0</v>
      </c>
      <c r="I32" s="62">
        <f>'Eff Conc.'!I33*B32*3.78</f>
        <v>0</v>
      </c>
      <c r="J32" s="62">
        <f>'Eff Conc.'!J33*B32*3.78</f>
        <v>0</v>
      </c>
      <c r="K32" s="62">
        <f>'Eff Conc.'!K33*B32*3.78</f>
        <v>0</v>
      </c>
      <c r="L32" s="62">
        <f>'Eff Conc.'!L33*B32*3.78</f>
        <v>0</v>
      </c>
      <c r="M32" s="62">
        <f>'Eff Conc.'!M33*C32*3.78</f>
        <v>0</v>
      </c>
      <c r="N32" s="69">
        <f>'Eff Conc.'!T33*B32*3.78</f>
        <v>0</v>
      </c>
      <c r="O32" s="116"/>
      <c r="P32" s="116"/>
      <c r="Q32" s="116"/>
      <c r="R32" s="116"/>
      <c r="S32" s="41" t="s">
        <v>27</v>
      </c>
    </row>
    <row r="33" spans="1:19" x14ac:dyDescent="0.25">
      <c r="A33" s="227">
        <f>'Eff Conc.'!A34</f>
        <v>41456</v>
      </c>
      <c r="B33" s="274">
        <f>'Eff Conc.'!B34</f>
        <v>0</v>
      </c>
      <c r="C33" s="162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4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39">
        <f>'Eff Conc.'!T34*B33*3.78</f>
        <v>0</v>
      </c>
      <c r="O33" s="46"/>
      <c r="P33" s="46"/>
      <c r="Q33" s="52"/>
      <c r="R33" s="52"/>
    </row>
    <row r="34" spans="1:19" x14ac:dyDescent="0.25">
      <c r="A34" s="225">
        <f>'Eff Conc.'!A35</f>
        <v>41470</v>
      </c>
      <c r="B34" s="273">
        <f>'Eff Conc.'!B35</f>
        <v>0</v>
      </c>
      <c r="C34" s="157">
        <f>'Eff Conc.'!C35</f>
        <v>0</v>
      </c>
      <c r="D34" s="60">
        <f>'Eff Conc.'!D35*B34*3.78</f>
        <v>0</v>
      </c>
      <c r="E34" s="60">
        <f>'Eff Conc.'!E35*B34*3.78</f>
        <v>0</v>
      </c>
      <c r="F34" s="60">
        <f>'Eff Conc.'!F35*B34*3.78</f>
        <v>0</v>
      </c>
      <c r="G34" s="60">
        <f>'Eff Conc.'!G35*B34*3.78</f>
        <v>0</v>
      </c>
      <c r="H34" s="60">
        <f>'Eff Conc.'!H35*B34*3.78</f>
        <v>0</v>
      </c>
      <c r="I34" s="60">
        <f>'Eff Conc.'!I35*B34*3.78</f>
        <v>0</v>
      </c>
      <c r="J34" s="60">
        <f>'Eff Conc.'!J35*B34*3.78</f>
        <v>0</v>
      </c>
      <c r="K34" s="60">
        <f>'Eff Conc.'!K35*B34*3.78</f>
        <v>0</v>
      </c>
      <c r="L34" s="60">
        <f>'Eff Conc.'!L35*B34*3.78</f>
        <v>0</v>
      </c>
      <c r="M34" s="60">
        <f>'Eff Conc.'!M35*C34*3.78</f>
        <v>0</v>
      </c>
      <c r="N34" s="68">
        <f>'Eff Conc.'!T35*B34*3.78</f>
        <v>0</v>
      </c>
      <c r="O34" s="82"/>
      <c r="P34" s="82"/>
      <c r="Q34" s="115"/>
      <c r="R34" s="115"/>
    </row>
    <row r="35" spans="1:19" x14ac:dyDescent="0.25">
      <c r="A35" s="227">
        <f>'Eff Conc.'!A36</f>
        <v>41487</v>
      </c>
      <c r="B35" s="274">
        <f>'Eff Conc.'!B36</f>
        <v>0</v>
      </c>
      <c r="C35" s="162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4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39">
        <f>'Eff Conc.'!T36*B35*3.78</f>
        <v>0</v>
      </c>
      <c r="O35" s="46"/>
      <c r="P35" s="46"/>
      <c r="Q35" s="52"/>
      <c r="R35" s="52"/>
    </row>
    <row r="36" spans="1:19" x14ac:dyDescent="0.25">
      <c r="A36" s="225">
        <f>'Eff Conc.'!A37</f>
        <v>41501</v>
      </c>
      <c r="B36" s="273">
        <f>'Eff Conc.'!B37</f>
        <v>0</v>
      </c>
      <c r="C36" s="157">
        <f>'Eff Conc.'!C37</f>
        <v>0</v>
      </c>
      <c r="D36" s="60">
        <f>'Eff Conc.'!D37*B36*3.78</f>
        <v>0</v>
      </c>
      <c r="E36" s="60">
        <f>'Eff Conc.'!E37*B36*3.78</f>
        <v>0</v>
      </c>
      <c r="F36" s="60">
        <f>'Eff Conc.'!F37*B36*3.78</f>
        <v>0</v>
      </c>
      <c r="G36" s="60">
        <f>'Eff Conc.'!G37*B36*3.78</f>
        <v>0</v>
      </c>
      <c r="H36" s="60">
        <f>'Eff Conc.'!H37*B36*3.78</f>
        <v>0</v>
      </c>
      <c r="I36" s="60">
        <f>'Eff Conc.'!I37*B36*3.78</f>
        <v>0</v>
      </c>
      <c r="J36" s="60">
        <f>'Eff Conc.'!J37*B36*3.78</f>
        <v>0</v>
      </c>
      <c r="K36" s="60">
        <f>'Eff Conc.'!K37*B36*3.78</f>
        <v>0</v>
      </c>
      <c r="L36" s="60">
        <f>'Eff Conc.'!L37*B36*3.78</f>
        <v>0</v>
      </c>
      <c r="M36" s="60">
        <f>'Eff Conc.'!M37*C36*3.78</f>
        <v>0</v>
      </c>
      <c r="N36" s="68">
        <f>'Eff Conc.'!T37*B36*3.78</f>
        <v>0</v>
      </c>
      <c r="O36" s="82"/>
      <c r="P36" s="82"/>
      <c r="Q36" s="115"/>
      <c r="R36" s="115"/>
    </row>
    <row r="37" spans="1:19" x14ac:dyDescent="0.25">
      <c r="A37" s="227">
        <f>'Eff Conc.'!A38</f>
        <v>41518</v>
      </c>
      <c r="B37" s="274">
        <f>'Eff Conc.'!B38</f>
        <v>0</v>
      </c>
      <c r="C37" s="162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4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39">
        <f>'Eff Conc.'!T38*B37*3.78</f>
        <v>0</v>
      </c>
      <c r="O37" s="46"/>
      <c r="P37" s="46"/>
      <c r="Q37" s="52"/>
      <c r="R37" s="52"/>
    </row>
    <row r="38" spans="1:19" x14ac:dyDescent="0.25">
      <c r="A38" s="228">
        <f>'Eff Conc.'!A39</f>
        <v>41532</v>
      </c>
      <c r="B38" s="275">
        <f>'Eff Conc.'!B39</f>
        <v>0</v>
      </c>
      <c r="C38" s="163">
        <f>'Eff Conc.'!C39</f>
        <v>0</v>
      </c>
      <c r="D38" s="62">
        <f>'Eff Conc.'!D39*B38*3.78</f>
        <v>0</v>
      </c>
      <c r="E38" s="62">
        <f>'Eff Conc.'!E39*B38*3.78</f>
        <v>0</v>
      </c>
      <c r="F38" s="62">
        <f>'Eff Conc.'!F39*B38*3.78</f>
        <v>0</v>
      </c>
      <c r="G38" s="62">
        <f>'Eff Conc.'!G39*B38*3.78</f>
        <v>0</v>
      </c>
      <c r="H38" s="62">
        <f>'Eff Conc.'!H39*B38*3.78</f>
        <v>0</v>
      </c>
      <c r="I38" s="62">
        <f>'Eff Conc.'!I39*B38*3.78</f>
        <v>0</v>
      </c>
      <c r="J38" s="62">
        <f>'Eff Conc.'!J39*B38*3.78</f>
        <v>0</v>
      </c>
      <c r="K38" s="62">
        <f>'Eff Conc.'!K39*B38*3.78</f>
        <v>0</v>
      </c>
      <c r="L38" s="62">
        <f>'Eff Conc.'!L39*B38*3.78</f>
        <v>0</v>
      </c>
      <c r="M38" s="62">
        <f>'Eff Conc.'!M39*C38*3.78</f>
        <v>0</v>
      </c>
      <c r="N38" s="69">
        <f>'Eff Conc.'!T39*B38*3.78</f>
        <v>0</v>
      </c>
      <c r="O38" s="85"/>
      <c r="P38" s="85"/>
      <c r="Q38" s="116"/>
      <c r="R38" s="116"/>
      <c r="S38" s="23" t="s">
        <v>30</v>
      </c>
    </row>
    <row r="39" spans="1:19" x14ac:dyDescent="0.25">
      <c r="A39" s="227">
        <f>'Eff Conc.'!A40</f>
        <v>41548</v>
      </c>
      <c r="B39" s="274">
        <f>'Eff Conc.'!B40</f>
        <v>0</v>
      </c>
      <c r="C39" s="162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4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39">
        <f>'Eff Conc.'!T40*B39*3.78</f>
        <v>0</v>
      </c>
      <c r="O39" s="46"/>
      <c r="P39" s="46"/>
      <c r="Q39" s="52"/>
      <c r="R39" s="52"/>
    </row>
    <row r="40" spans="1:19" x14ac:dyDescent="0.25">
      <c r="A40" s="225">
        <f>'Eff Conc.'!A41</f>
        <v>41562</v>
      </c>
      <c r="B40" s="273">
        <f>'Eff Conc.'!B41</f>
        <v>0</v>
      </c>
      <c r="C40" s="157">
        <f>'Eff Conc.'!C41</f>
        <v>0</v>
      </c>
      <c r="D40" s="60">
        <f>'Eff Conc.'!D41*B40*3.78</f>
        <v>0</v>
      </c>
      <c r="E40" s="60">
        <f>'Eff Conc.'!E41*B40*3.78</f>
        <v>0</v>
      </c>
      <c r="F40" s="60">
        <f>'Eff Conc.'!F41*B40*3.78</f>
        <v>0</v>
      </c>
      <c r="G40" s="60">
        <f>'Eff Conc.'!G41*B40*3.78</f>
        <v>0</v>
      </c>
      <c r="H40" s="60">
        <f>'Eff Conc.'!H41*B40*3.78</f>
        <v>0</v>
      </c>
      <c r="I40" s="60">
        <f>'Eff Conc.'!I41*B40*3.78</f>
        <v>0</v>
      </c>
      <c r="J40" s="60">
        <f>'Eff Conc.'!J41*B40*3.78</f>
        <v>0</v>
      </c>
      <c r="K40" s="60">
        <f>'Eff Conc.'!K41*B40*3.78</f>
        <v>0</v>
      </c>
      <c r="L40" s="60">
        <f>'Eff Conc.'!L41*B40*3.78</f>
        <v>0</v>
      </c>
      <c r="M40" s="60">
        <f>'Eff Conc.'!M41*C40*3.78</f>
        <v>0</v>
      </c>
      <c r="N40" s="68">
        <f>'Eff Conc.'!T41*B40*3.78</f>
        <v>0</v>
      </c>
      <c r="O40" s="82"/>
      <c r="P40" s="82"/>
      <c r="Q40" s="115"/>
      <c r="R40" s="115"/>
    </row>
    <row r="41" spans="1:19" x14ac:dyDescent="0.25">
      <c r="A41" s="227">
        <f>'Eff Conc.'!A42</f>
        <v>41579</v>
      </c>
      <c r="B41" s="274">
        <f>'Eff Conc.'!B42</f>
        <v>0</v>
      </c>
      <c r="C41" s="162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4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39">
        <f>'Eff Conc.'!T42*B41*3.78</f>
        <v>0</v>
      </c>
      <c r="O41" s="46"/>
      <c r="P41" s="46"/>
      <c r="Q41" s="52"/>
      <c r="R41" s="52"/>
    </row>
    <row r="42" spans="1:19" x14ac:dyDescent="0.25">
      <c r="A42" s="225">
        <f>'Eff Conc.'!A43</f>
        <v>41593</v>
      </c>
      <c r="B42" s="273">
        <f>'Eff Conc.'!B43</f>
        <v>0</v>
      </c>
      <c r="C42" s="157">
        <f>'Eff Conc.'!C43</f>
        <v>0</v>
      </c>
      <c r="D42" s="60">
        <f>'Eff Conc.'!D43*B42*3.78</f>
        <v>0</v>
      </c>
      <c r="E42" s="60">
        <f>'Eff Conc.'!E43*B42*3.78</f>
        <v>0</v>
      </c>
      <c r="F42" s="60">
        <f>'Eff Conc.'!F43*B42*3.78</f>
        <v>0</v>
      </c>
      <c r="G42" s="60">
        <f>'Eff Conc.'!G43*B42*3.78</f>
        <v>0</v>
      </c>
      <c r="H42" s="60">
        <f>'Eff Conc.'!H43*B42*3.78</f>
        <v>0</v>
      </c>
      <c r="I42" s="60">
        <f>'Eff Conc.'!I43*B42*3.78</f>
        <v>0</v>
      </c>
      <c r="J42" s="60">
        <f>'Eff Conc.'!J43*B42*3.78</f>
        <v>0</v>
      </c>
      <c r="K42" s="60">
        <f>'Eff Conc.'!K43*B42*3.78</f>
        <v>0</v>
      </c>
      <c r="L42" s="60">
        <f>'Eff Conc.'!L43*B42*3.78</f>
        <v>0</v>
      </c>
      <c r="M42" s="60">
        <f>'Eff Conc.'!M43*C42*3.78</f>
        <v>0</v>
      </c>
      <c r="N42" s="68">
        <f>'Eff Conc.'!T43*B42*3.78</f>
        <v>0</v>
      </c>
      <c r="O42" s="82"/>
      <c r="P42" s="82"/>
      <c r="Q42" s="115"/>
      <c r="R42" s="115"/>
    </row>
    <row r="43" spans="1:19" x14ac:dyDescent="0.25">
      <c r="A43" s="227">
        <f>'Eff Conc.'!A44</f>
        <v>41609</v>
      </c>
      <c r="B43" s="274">
        <f>'Eff Conc.'!B44</f>
        <v>0</v>
      </c>
      <c r="C43" s="162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4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39">
        <f>'Eff Conc.'!T44*B43*3.78</f>
        <v>0</v>
      </c>
      <c r="O43" s="46"/>
      <c r="P43" s="46"/>
      <c r="Q43" s="52"/>
      <c r="R43" s="52"/>
    </row>
    <row r="44" spans="1:19" x14ac:dyDescent="0.25">
      <c r="A44" s="228">
        <f>'Eff Conc.'!A45</f>
        <v>41623</v>
      </c>
      <c r="B44" s="275">
        <f>'Eff Conc.'!B45</f>
        <v>0</v>
      </c>
      <c r="C44" s="163">
        <f>'Eff Conc.'!C45</f>
        <v>0</v>
      </c>
      <c r="D44" s="62">
        <f>'Eff Conc.'!D45*B44*3.78</f>
        <v>0</v>
      </c>
      <c r="E44" s="62">
        <f>'Eff Conc.'!E45*B44*3.78</f>
        <v>0</v>
      </c>
      <c r="F44" s="62">
        <f>'Eff Conc.'!F45*B44*3.78</f>
        <v>0</v>
      </c>
      <c r="G44" s="62">
        <f>'Eff Conc.'!G45*B44*3.78</f>
        <v>0</v>
      </c>
      <c r="H44" s="62">
        <f>'Eff Conc.'!H45*B44*3.78</f>
        <v>0</v>
      </c>
      <c r="I44" s="62">
        <f>'Eff Conc.'!I45*B44*3.78</f>
        <v>0</v>
      </c>
      <c r="J44" s="62">
        <f>'Eff Conc.'!J45*B44*3.78</f>
        <v>0</v>
      </c>
      <c r="K44" s="62">
        <f>'Eff Conc.'!K45*B44*3.78</f>
        <v>0</v>
      </c>
      <c r="L44" s="62">
        <f>'Eff Conc.'!L45*B44*3.78</f>
        <v>0</v>
      </c>
      <c r="M44" s="62">
        <f>'Eff Conc.'!M45*C44*3.78</f>
        <v>0</v>
      </c>
      <c r="N44" s="69">
        <f>'Eff Conc.'!T45*B44*3.78</f>
        <v>0</v>
      </c>
      <c r="O44" s="85"/>
      <c r="P44" s="85"/>
      <c r="Q44" s="116"/>
      <c r="R44" s="116"/>
      <c r="S44" s="23" t="s">
        <v>29</v>
      </c>
    </row>
    <row r="45" spans="1:19" x14ac:dyDescent="0.25">
      <c r="A45" s="227">
        <f>'Eff Conc.'!A46</f>
        <v>41640</v>
      </c>
      <c r="B45" s="274">
        <f>'Eff Conc.'!B46</f>
        <v>0</v>
      </c>
      <c r="C45" s="162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4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39">
        <f>'Eff Conc.'!T46*B45*3.78</f>
        <v>0</v>
      </c>
      <c r="O45" s="46"/>
      <c r="P45" s="46"/>
      <c r="Q45" s="52"/>
      <c r="R45" s="52"/>
    </row>
    <row r="46" spans="1:19" x14ac:dyDescent="0.25">
      <c r="A46" s="225">
        <f>'Eff Conc.'!A47</f>
        <v>41654</v>
      </c>
      <c r="B46" s="273">
        <f>'Eff Conc.'!B47</f>
        <v>0</v>
      </c>
      <c r="C46" s="157">
        <f>'Eff Conc.'!C47</f>
        <v>0</v>
      </c>
      <c r="D46" s="60">
        <f>'Eff Conc.'!D47*B46*3.78</f>
        <v>0</v>
      </c>
      <c r="E46" s="60">
        <f>'Eff Conc.'!E47*B46*3.78</f>
        <v>0</v>
      </c>
      <c r="F46" s="60">
        <f>'Eff Conc.'!F47*B46*3.78</f>
        <v>0</v>
      </c>
      <c r="G46" s="60">
        <f>'Eff Conc.'!G47*B46*3.78</f>
        <v>0</v>
      </c>
      <c r="H46" s="60">
        <f>'Eff Conc.'!H47*B46*3.78</f>
        <v>0</v>
      </c>
      <c r="I46" s="60">
        <f>'Eff Conc.'!I47*B46*3.78</f>
        <v>0</v>
      </c>
      <c r="J46" s="60">
        <f>'Eff Conc.'!J47*B46*3.78</f>
        <v>0</v>
      </c>
      <c r="K46" s="60">
        <f>'Eff Conc.'!K47*B46*3.78</f>
        <v>0</v>
      </c>
      <c r="L46" s="60">
        <f>'Eff Conc.'!L47*B46*3.78</f>
        <v>0</v>
      </c>
      <c r="M46" s="60">
        <f>'Eff Conc.'!M47*C46*3.78</f>
        <v>0</v>
      </c>
      <c r="N46" s="68">
        <f>'Eff Conc.'!T47*B46*3.78</f>
        <v>0</v>
      </c>
      <c r="O46" s="82"/>
      <c r="P46" s="82"/>
      <c r="Q46" s="115"/>
      <c r="R46" s="115"/>
    </row>
    <row r="47" spans="1:19" x14ac:dyDescent="0.25">
      <c r="A47" s="227">
        <f>'Eff Conc.'!A48</f>
        <v>41671</v>
      </c>
      <c r="B47" s="274">
        <f>'Eff Conc.'!B48</f>
        <v>0</v>
      </c>
      <c r="C47" s="162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4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39">
        <f>'Eff Conc.'!T48*B47*3.78</f>
        <v>0</v>
      </c>
      <c r="O47" s="46"/>
      <c r="P47" s="46"/>
      <c r="Q47" s="52"/>
      <c r="R47" s="52"/>
    </row>
    <row r="48" spans="1:19" x14ac:dyDescent="0.25">
      <c r="A48" s="225">
        <f>'Eff Conc.'!A49</f>
        <v>41685</v>
      </c>
      <c r="B48" s="273">
        <f>'Eff Conc.'!B49</f>
        <v>0</v>
      </c>
      <c r="C48" s="157">
        <f>'Eff Conc.'!C49</f>
        <v>0</v>
      </c>
      <c r="D48" s="60">
        <f>'Eff Conc.'!D49*B48*3.78</f>
        <v>0</v>
      </c>
      <c r="E48" s="60">
        <f>'Eff Conc.'!E49*B48*3.78</f>
        <v>0</v>
      </c>
      <c r="F48" s="60">
        <f>'Eff Conc.'!F49*B48*3.78</f>
        <v>0</v>
      </c>
      <c r="G48" s="60">
        <f>'Eff Conc.'!G49*B48*3.78</f>
        <v>0</v>
      </c>
      <c r="H48" s="60">
        <f>'Eff Conc.'!H49*B48*3.78</f>
        <v>0</v>
      </c>
      <c r="I48" s="60">
        <f>'Eff Conc.'!I49*B48*3.78</f>
        <v>0</v>
      </c>
      <c r="J48" s="60">
        <f>'Eff Conc.'!J49*B48*3.78</f>
        <v>0</v>
      </c>
      <c r="K48" s="60">
        <f>'Eff Conc.'!K49*B48*3.78</f>
        <v>0</v>
      </c>
      <c r="L48" s="60">
        <f>'Eff Conc.'!L49*B48*3.78</f>
        <v>0</v>
      </c>
      <c r="M48" s="60">
        <f>'Eff Conc.'!M49*C48*3.78</f>
        <v>0</v>
      </c>
      <c r="N48" s="68">
        <f>'Eff Conc.'!T49*B48*3.78</f>
        <v>0</v>
      </c>
      <c r="O48" s="82"/>
      <c r="P48" s="82"/>
      <c r="Q48" s="115"/>
      <c r="R48" s="115"/>
    </row>
    <row r="49" spans="1:22" x14ac:dyDescent="0.25">
      <c r="A49" s="227">
        <f>'Eff Conc.'!A50</f>
        <v>41699</v>
      </c>
      <c r="B49" s="274">
        <f>'Eff Conc.'!B50</f>
        <v>0</v>
      </c>
      <c r="C49" s="162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4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39">
        <f>'Eff Conc.'!T50*B49*3.78</f>
        <v>0</v>
      </c>
      <c r="O49" s="46"/>
      <c r="P49" s="46"/>
      <c r="Q49" s="52"/>
      <c r="R49" s="52"/>
    </row>
    <row r="50" spans="1:22" x14ac:dyDescent="0.25">
      <c r="A50" s="228">
        <f>'Eff Conc.'!A51</f>
        <v>41713</v>
      </c>
      <c r="B50" s="275">
        <f>'Eff Conc.'!B51</f>
        <v>0</v>
      </c>
      <c r="C50" s="163">
        <f>'Eff Conc.'!C51</f>
        <v>0</v>
      </c>
      <c r="D50" s="62">
        <f>'Eff Conc.'!D51*B50*3.78</f>
        <v>0</v>
      </c>
      <c r="E50" s="62">
        <f>'Eff Conc.'!E51*B50*3.78</f>
        <v>0</v>
      </c>
      <c r="F50" s="62">
        <f>'Eff Conc.'!F51*B50*3.78</f>
        <v>0</v>
      </c>
      <c r="G50" s="62">
        <f>'Eff Conc.'!G51*B50*3.78</f>
        <v>0</v>
      </c>
      <c r="H50" s="62">
        <f>'Eff Conc.'!H51*B50*3.78</f>
        <v>0</v>
      </c>
      <c r="I50" s="62">
        <f>'Eff Conc.'!I51*B50*3.78</f>
        <v>0</v>
      </c>
      <c r="J50" s="62">
        <f>'Eff Conc.'!J51*B50*3.78</f>
        <v>0</v>
      </c>
      <c r="K50" s="62">
        <f>'Eff Conc.'!K51*B50*3.78</f>
        <v>0</v>
      </c>
      <c r="L50" s="62">
        <f>'Eff Conc.'!L51*B50*3.78</f>
        <v>0</v>
      </c>
      <c r="M50" s="62">
        <f>'Eff Conc.'!M51*C50*3.78</f>
        <v>0</v>
      </c>
      <c r="N50" s="69">
        <f>'Eff Conc.'!T51*B50*3.78</f>
        <v>0</v>
      </c>
      <c r="O50" s="85"/>
      <c r="P50" s="85"/>
      <c r="Q50" s="116"/>
      <c r="R50" s="116"/>
      <c r="S50" s="23" t="s">
        <v>31</v>
      </c>
    </row>
    <row r="51" spans="1:22" x14ac:dyDescent="0.25">
      <c r="A51" s="227">
        <f>'Eff Conc.'!A52</f>
        <v>41730</v>
      </c>
      <c r="B51" s="274">
        <f>'Eff Conc.'!B52</f>
        <v>0</v>
      </c>
      <c r="C51" s="162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4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39">
        <f>'Eff Conc.'!T52*B51*3.78</f>
        <v>0</v>
      </c>
      <c r="O51" s="46"/>
      <c r="P51" s="46"/>
      <c r="Q51" s="52"/>
      <c r="R51" s="52"/>
    </row>
    <row r="52" spans="1:22" x14ac:dyDescent="0.25">
      <c r="A52" s="225">
        <f>'Eff Conc.'!A53</f>
        <v>41744</v>
      </c>
      <c r="B52" s="273">
        <f>'Eff Conc.'!B53</f>
        <v>0</v>
      </c>
      <c r="C52" s="157">
        <f>'Eff Conc.'!C53</f>
        <v>0</v>
      </c>
      <c r="D52" s="60">
        <f>'Eff Conc.'!D53*B52*3.78</f>
        <v>0</v>
      </c>
      <c r="E52" s="60">
        <f>'Eff Conc.'!E53*B52*3.78</f>
        <v>0</v>
      </c>
      <c r="F52" s="60">
        <f>'Eff Conc.'!F53*B52*3.78</f>
        <v>0</v>
      </c>
      <c r="G52" s="60">
        <f>'Eff Conc.'!G53*B52*3.78</f>
        <v>0</v>
      </c>
      <c r="H52" s="60">
        <f>'Eff Conc.'!H53*B52*3.78</f>
        <v>0</v>
      </c>
      <c r="I52" s="60">
        <f>'Eff Conc.'!I53*B52*3.78</f>
        <v>0</v>
      </c>
      <c r="J52" s="60">
        <f>'Eff Conc.'!J53*B52*3.78</f>
        <v>0</v>
      </c>
      <c r="K52" s="60">
        <f>'Eff Conc.'!K53*B52*3.78</f>
        <v>0</v>
      </c>
      <c r="L52" s="60">
        <f>'Eff Conc.'!L53*B52*3.78</f>
        <v>0</v>
      </c>
      <c r="M52" s="60">
        <f>'Eff Conc.'!M53*C52*3.78</f>
        <v>0</v>
      </c>
      <c r="N52" s="68">
        <f>'Eff Conc.'!T53*B52*3.78</f>
        <v>0</v>
      </c>
      <c r="O52" s="82"/>
      <c r="P52" s="82"/>
      <c r="Q52" s="115"/>
      <c r="R52" s="115"/>
      <c r="U52" t="s">
        <v>85</v>
      </c>
    </row>
    <row r="53" spans="1:22" x14ac:dyDescent="0.25">
      <c r="A53" s="227">
        <f>'Eff Conc.'!A54</f>
        <v>41760</v>
      </c>
      <c r="B53" s="274">
        <f>'Eff Conc.'!B54</f>
        <v>0</v>
      </c>
      <c r="C53" s="162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4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39">
        <f>'Eff Conc.'!T54*B53*3.78</f>
        <v>0</v>
      </c>
      <c r="O53" s="46"/>
      <c r="P53" s="46"/>
      <c r="Q53" s="52"/>
      <c r="R53" s="52"/>
    </row>
    <row r="54" spans="1:22" x14ac:dyDescent="0.25">
      <c r="A54" s="225">
        <f>'Eff Conc.'!A55</f>
        <v>41774</v>
      </c>
      <c r="B54" s="273">
        <f>'Eff Conc.'!B55</f>
        <v>0</v>
      </c>
      <c r="C54" s="157">
        <f>'Eff Conc.'!C55</f>
        <v>0</v>
      </c>
      <c r="D54" s="60">
        <f>'Eff Conc.'!D55*B54*3.78</f>
        <v>0</v>
      </c>
      <c r="E54" s="60">
        <f>'Eff Conc.'!E55*B54*3.78</f>
        <v>0</v>
      </c>
      <c r="F54" s="60">
        <f>'Eff Conc.'!F55*B54*3.78</f>
        <v>0</v>
      </c>
      <c r="G54" s="60">
        <f>'Eff Conc.'!G55*B54*3.78</f>
        <v>0</v>
      </c>
      <c r="H54" s="60">
        <f>'Eff Conc.'!H55*B54*3.78</f>
        <v>0</v>
      </c>
      <c r="I54" s="60">
        <f>'Eff Conc.'!I55*B54*3.78</f>
        <v>0</v>
      </c>
      <c r="J54" s="60">
        <f>'Eff Conc.'!J55*B54*3.78</f>
        <v>0</v>
      </c>
      <c r="K54" s="60">
        <f>'Eff Conc.'!K55*B54*3.78</f>
        <v>0</v>
      </c>
      <c r="L54" s="60">
        <f>'Eff Conc.'!L55*B54*3.78</f>
        <v>0</v>
      </c>
      <c r="M54" s="60">
        <f>'Eff Conc.'!M55*C54*3.78</f>
        <v>0</v>
      </c>
      <c r="N54" s="68">
        <f>'Eff Conc.'!T55*B54*3.78</f>
        <v>0</v>
      </c>
      <c r="O54" s="82"/>
      <c r="P54" s="82"/>
      <c r="Q54" s="115"/>
      <c r="R54" s="115"/>
    </row>
    <row r="55" spans="1:22" x14ac:dyDescent="0.25">
      <c r="A55" s="227">
        <f>'Eff Conc.'!A56</f>
        <v>41791</v>
      </c>
      <c r="B55" s="274">
        <f>'Eff Conc.'!B56</f>
        <v>0</v>
      </c>
      <c r="C55" s="162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4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39">
        <f>'Eff Conc.'!T56*B55*3.78</f>
        <v>0</v>
      </c>
      <c r="O55" s="46"/>
      <c r="P55" s="46"/>
      <c r="Q55" s="52"/>
      <c r="R55" s="52"/>
    </row>
    <row r="56" spans="1:22" ht="15.75" thickBot="1" x14ac:dyDescent="0.3">
      <c r="A56" s="226">
        <f>'Eff Conc.'!A57</f>
        <v>41805</v>
      </c>
      <c r="B56" s="276">
        <f>'Eff Conc.'!B57</f>
        <v>0</v>
      </c>
      <c r="C56" s="158">
        <f>'Eff Conc.'!C57</f>
        <v>0</v>
      </c>
      <c r="D56" s="71">
        <f>'Eff Conc.'!D57*B56*3.78</f>
        <v>0</v>
      </c>
      <c r="E56" s="71">
        <f>'Eff Conc.'!E57*B56*3.78</f>
        <v>0</v>
      </c>
      <c r="F56" s="71">
        <f>'Eff Conc.'!F57*B56*3.78</f>
        <v>0</v>
      </c>
      <c r="G56" s="71">
        <f>'Eff Conc.'!G57*B56*3.78</f>
        <v>0</v>
      </c>
      <c r="H56" s="71">
        <f>'Eff Conc.'!H57*B56*3.78</f>
        <v>0</v>
      </c>
      <c r="I56" s="71">
        <f>'Eff Conc.'!I57*B56*3.78</f>
        <v>0</v>
      </c>
      <c r="J56" s="71">
        <f>'Eff Conc.'!J57*B56*3.78</f>
        <v>0</v>
      </c>
      <c r="K56" s="71">
        <f>'Eff Conc.'!K57*B56*3.78</f>
        <v>0</v>
      </c>
      <c r="L56" s="71">
        <f>'Eff Conc.'!L57*B56*3.78</f>
        <v>0</v>
      </c>
      <c r="M56" s="71">
        <f>'Eff Conc.'!M57*C56*3.78</f>
        <v>0</v>
      </c>
      <c r="N56" s="72">
        <f>'Eff Conc.'!T57*B56*3.78</f>
        <v>0</v>
      </c>
      <c r="O56" s="117"/>
      <c r="P56" s="117"/>
      <c r="Q56" s="118"/>
      <c r="R56" s="118"/>
      <c r="S56" s="41" t="s">
        <v>28</v>
      </c>
    </row>
    <row r="57" spans="1:22" x14ac:dyDescent="0.25">
      <c r="R57" s="34"/>
    </row>
    <row r="58" spans="1:22" x14ac:dyDescent="0.25">
      <c r="R58" s="35"/>
    </row>
    <row r="59" spans="1:22" ht="23.25" x14ac:dyDescent="0.35">
      <c r="B59" s="308" t="s">
        <v>45</v>
      </c>
      <c r="C59" s="308"/>
      <c r="D59" s="308"/>
      <c r="E59" s="308"/>
      <c r="F59" s="308"/>
      <c r="G59" s="308"/>
      <c r="H59" s="308"/>
      <c r="I59" s="308"/>
      <c r="J59" s="308"/>
      <c r="K59" s="308"/>
      <c r="L59" s="308"/>
      <c r="M59" s="308"/>
      <c r="N59" s="308"/>
      <c r="O59" s="22"/>
      <c r="P59" s="22"/>
      <c r="Q59" s="22"/>
      <c r="R59" s="257"/>
      <c r="S59" s="22"/>
      <c r="T59" s="22"/>
      <c r="U59" s="22"/>
      <c r="V59" s="22"/>
    </row>
    <row r="60" spans="1:22" ht="15.75" thickBot="1" x14ac:dyDescent="0.3">
      <c r="B60" s="316" t="s">
        <v>43</v>
      </c>
      <c r="C60" s="316"/>
      <c r="D60" s="316"/>
      <c r="E60" s="316"/>
      <c r="F60" s="316"/>
      <c r="G60" s="316"/>
      <c r="H60" s="316"/>
      <c r="I60" s="316"/>
      <c r="J60" s="316"/>
      <c r="K60" s="316"/>
      <c r="L60" s="316"/>
      <c r="M60" s="316"/>
      <c r="N60" s="316"/>
      <c r="O60" s="119"/>
      <c r="P60" s="119"/>
      <c r="Q60" s="119"/>
      <c r="R60" s="258"/>
      <c r="S60" s="119"/>
      <c r="T60" s="119"/>
      <c r="U60" s="119"/>
      <c r="V60" s="119"/>
    </row>
    <row r="61" spans="1:22" x14ac:dyDescent="0.25">
      <c r="A61" s="28" t="s">
        <v>36</v>
      </c>
      <c r="B61" s="26">
        <f>'Eff Conc.'!B62</f>
        <v>0</v>
      </c>
      <c r="C61" s="29">
        <f>'Eff Conc.'!C62</f>
        <v>0</v>
      </c>
      <c r="D61" s="114">
        <f t="shared" ref="D61:D64" si="0">SUM(F61,G61,H61)</f>
        <v>0</v>
      </c>
      <c r="E61" s="29">
        <f>'Eff Conc.'!E62*B61*3.78</f>
        <v>0</v>
      </c>
      <c r="F61" s="29">
        <f>'Eff Conc.'!F62*B61*3.78</f>
        <v>0</v>
      </c>
      <c r="G61" s="29">
        <f>'Eff Conc.'!G62*B61*3.78</f>
        <v>0</v>
      </c>
      <c r="H61" s="29">
        <f>'Eff Conc.'!H62*B61*3.78</f>
        <v>0</v>
      </c>
      <c r="I61" s="27">
        <f>'Eff Conc.'!I62*B61*3.78</f>
        <v>0</v>
      </c>
      <c r="J61" s="80"/>
      <c r="K61" s="26">
        <f>'Eff Conc.'!K62*B61*3.78</f>
        <v>0</v>
      </c>
      <c r="L61" s="29">
        <f>'Eff Conc.'!L62*B61*3.78</f>
        <v>0</v>
      </c>
      <c r="M61" s="27">
        <f>'Eff Conc.'!M62*C61*3.78</f>
        <v>0</v>
      </c>
      <c r="N61" s="38">
        <f>'Eff Conc.'!T62*B61*3.78</f>
        <v>0</v>
      </c>
      <c r="O61" s="51"/>
      <c r="P61" s="51"/>
      <c r="Q61" s="110"/>
      <c r="R61" s="51"/>
      <c r="S61" s="101"/>
      <c r="T61" s="101"/>
      <c r="U61" s="101"/>
      <c r="V61" s="101"/>
    </row>
    <row r="62" spans="1:22" x14ac:dyDescent="0.25">
      <c r="A62" s="30" t="s">
        <v>36</v>
      </c>
      <c r="B62" s="1">
        <f>'Eff Conc.'!B63</f>
        <v>0</v>
      </c>
      <c r="C62" s="3">
        <f>'Eff Conc.'!C63</f>
        <v>0</v>
      </c>
      <c r="D62" s="96">
        <f t="shared" si="0"/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4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39">
        <f>'Eff Conc.'!T63*B62*3.78</f>
        <v>0</v>
      </c>
      <c r="O62" s="52"/>
      <c r="P62" s="52"/>
      <c r="Q62" s="111"/>
      <c r="R62" s="52"/>
    </row>
    <row r="63" spans="1:22" x14ac:dyDescent="0.25">
      <c r="A63" s="30" t="s">
        <v>40</v>
      </c>
      <c r="B63" s="1">
        <f>'Eff Conc.'!B64</f>
        <v>0</v>
      </c>
      <c r="C63" s="3">
        <f>'Eff Conc.'!C64</f>
        <v>0</v>
      </c>
      <c r="D63" s="1">
        <f t="shared" si="0"/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4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39">
        <f>'Eff Conc.'!T64*B63*3.78</f>
        <v>0</v>
      </c>
      <c r="O63" s="52"/>
      <c r="P63" s="52"/>
      <c r="Q63" s="112"/>
      <c r="R63" s="52"/>
    </row>
    <row r="64" spans="1:22" ht="15.75" thickBot="1" x14ac:dyDescent="0.3">
      <c r="A64" s="32" t="s">
        <v>40</v>
      </c>
      <c r="B64" s="4">
        <f>'Eff Conc.'!B65</f>
        <v>0</v>
      </c>
      <c r="C64" s="6">
        <f>'Eff Conc.'!C65</f>
        <v>0</v>
      </c>
      <c r="D64" s="103">
        <f t="shared" si="0"/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5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0">
        <f>'Eff Conc.'!T65*B64*3.78</f>
        <v>0</v>
      </c>
      <c r="O64" s="53"/>
      <c r="P64" s="53"/>
      <c r="Q64" s="113"/>
      <c r="R64" s="53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Normal="100" workbookViewId="0">
      <selection activeCell="O7" sqref="O7"/>
    </sheetView>
  </sheetViews>
  <sheetFormatPr defaultRowHeight="15" x14ac:dyDescent="0.25"/>
  <cols>
    <col min="1" max="1" width="10.7109375" customWidth="1"/>
    <col min="2" max="2" width="10.140625" customWidth="1"/>
    <col min="3" max="3" width="6.85546875" customWidth="1"/>
    <col min="4" max="14" width="6" customWidth="1"/>
    <col min="15" max="16" width="5" customWidth="1"/>
  </cols>
  <sheetData>
    <row r="1" spans="1:17" ht="23.25" customHeight="1" x14ac:dyDescent="0.35">
      <c r="D1" s="308" t="s">
        <v>79</v>
      </c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207"/>
      <c r="P1" s="207"/>
    </row>
    <row r="2" spans="1:17" ht="23.25" customHeight="1" x14ac:dyDescent="0.25">
      <c r="C2" s="323" t="s">
        <v>81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</row>
    <row r="3" spans="1:17" ht="18.75" x14ac:dyDescent="0.3">
      <c r="C3" s="315" t="str">
        <f>'Inf Conc.'!C3</f>
        <v>Las Gallinas Valley Sanitary District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7" ht="19.5" thickBot="1" x14ac:dyDescent="0.35">
      <c r="C4" s="312" t="str">
        <f>'Inf Conc.'!C4</f>
        <v>Nina Capetanos 415-472-1734 x.14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</row>
    <row r="5" spans="1:17" ht="27.75" customHeight="1" x14ac:dyDescent="0.25">
      <c r="A5" s="233" t="s">
        <v>86</v>
      </c>
      <c r="B5" s="44" t="s">
        <v>0</v>
      </c>
      <c r="C5" s="317" t="s">
        <v>4</v>
      </c>
      <c r="D5" s="318"/>
      <c r="E5" s="317" t="s">
        <v>1</v>
      </c>
      <c r="F5" s="318"/>
      <c r="G5" s="317" t="s">
        <v>2</v>
      </c>
      <c r="H5" s="318"/>
      <c r="I5" s="317" t="s">
        <v>3</v>
      </c>
      <c r="J5" s="318"/>
      <c r="K5" s="317" t="s">
        <v>8</v>
      </c>
      <c r="L5" s="318"/>
      <c r="M5" s="319" t="s">
        <v>53</v>
      </c>
      <c r="N5" s="318"/>
      <c r="O5" s="319" t="s">
        <v>10</v>
      </c>
      <c r="P5" s="318"/>
      <c r="Q5" s="21"/>
    </row>
    <row r="6" spans="1:17" ht="18.75" customHeight="1" thickBot="1" x14ac:dyDescent="0.3">
      <c r="A6" s="216"/>
      <c r="B6" s="241" t="s">
        <v>82</v>
      </c>
      <c r="C6" s="14" t="s">
        <v>71</v>
      </c>
      <c r="D6" s="136" t="s">
        <v>72</v>
      </c>
      <c r="E6" s="14" t="s">
        <v>71</v>
      </c>
      <c r="F6" s="136" t="s">
        <v>72</v>
      </c>
      <c r="G6" s="14" t="s">
        <v>71</v>
      </c>
      <c r="H6" s="136" t="s">
        <v>72</v>
      </c>
      <c r="I6" s="14" t="s">
        <v>71</v>
      </c>
      <c r="J6" s="136" t="s">
        <v>72</v>
      </c>
      <c r="K6" s="14" t="s">
        <v>71</v>
      </c>
      <c r="L6" s="136" t="s">
        <v>72</v>
      </c>
      <c r="M6" s="195" t="s">
        <v>71</v>
      </c>
      <c r="N6" s="196" t="s">
        <v>72</v>
      </c>
      <c r="O6" s="195" t="s">
        <v>71</v>
      </c>
      <c r="P6" s="136" t="s">
        <v>72</v>
      </c>
      <c r="Q6" s="21"/>
    </row>
    <row r="7" spans="1:17" x14ac:dyDescent="0.25">
      <c r="A7" s="222" t="s">
        <v>35</v>
      </c>
      <c r="B7" s="222">
        <f>'Inf Conc.'!B7</f>
        <v>41117</v>
      </c>
      <c r="C7" s="270">
        <v>0.7</v>
      </c>
      <c r="D7" s="137">
        <v>0.1</v>
      </c>
      <c r="E7" s="26">
        <v>0.02</v>
      </c>
      <c r="F7" s="137">
        <v>0.1</v>
      </c>
      <c r="G7" s="26">
        <v>2E-3</v>
      </c>
      <c r="H7" s="137">
        <v>0.03</v>
      </c>
      <c r="I7" s="26">
        <v>0.04</v>
      </c>
      <c r="J7" s="137">
        <v>0.1</v>
      </c>
      <c r="K7" s="114">
        <v>0.15</v>
      </c>
      <c r="L7" s="137">
        <v>0.2</v>
      </c>
      <c r="M7" s="278">
        <v>0.15</v>
      </c>
      <c r="N7" s="137">
        <v>0.2</v>
      </c>
      <c r="O7" s="277"/>
      <c r="P7" s="137"/>
      <c r="Q7" s="56" t="s">
        <v>30</v>
      </c>
    </row>
    <row r="8" spans="1:17" x14ac:dyDescent="0.25">
      <c r="A8" s="223" t="s">
        <v>36</v>
      </c>
      <c r="B8" s="223">
        <f>'Inf Conc.'!B8</f>
        <v>41239</v>
      </c>
      <c r="C8" s="304">
        <v>7.0000000000000007E-2</v>
      </c>
      <c r="D8" s="142">
        <v>0.1</v>
      </c>
      <c r="E8" s="96">
        <v>0.02</v>
      </c>
      <c r="F8" s="142">
        <v>0.1</v>
      </c>
      <c r="G8" s="96">
        <v>2E-3</v>
      </c>
      <c r="H8" s="142">
        <v>0.03</v>
      </c>
      <c r="I8" s="96">
        <v>0.04</v>
      </c>
      <c r="J8" s="142">
        <v>0.1</v>
      </c>
      <c r="K8" s="96">
        <v>7.4999999999999997E-2</v>
      </c>
      <c r="L8" s="142">
        <v>0.1</v>
      </c>
      <c r="M8" s="97">
        <v>7.4999999999999997E-2</v>
      </c>
      <c r="N8" s="142">
        <v>0.1</v>
      </c>
      <c r="O8" s="99"/>
      <c r="P8" s="142"/>
      <c r="Q8" s="56" t="s">
        <v>31</v>
      </c>
    </row>
    <row r="9" spans="1:17" x14ac:dyDescent="0.25">
      <c r="A9" s="224" t="s">
        <v>37</v>
      </c>
      <c r="B9" s="224">
        <f>'Inf Conc.'!B9</f>
        <v>0</v>
      </c>
      <c r="C9" s="212"/>
      <c r="D9" s="139"/>
      <c r="E9" s="1"/>
      <c r="F9" s="139"/>
      <c r="G9" s="1"/>
      <c r="H9" s="139"/>
      <c r="I9" s="1"/>
      <c r="J9" s="139"/>
      <c r="K9" s="96"/>
      <c r="L9" s="139"/>
      <c r="M9" s="3"/>
      <c r="N9" s="139"/>
      <c r="O9" s="54"/>
      <c r="P9" s="139"/>
      <c r="Q9" s="132" t="s">
        <v>27</v>
      </c>
    </row>
    <row r="10" spans="1:17" x14ac:dyDescent="0.25">
      <c r="A10" s="225" t="s">
        <v>38</v>
      </c>
      <c r="B10" s="238">
        <f>'Inf Conc.'!B10</f>
        <v>0</v>
      </c>
      <c r="C10" s="213"/>
      <c r="D10" s="208"/>
      <c r="E10" s="209"/>
      <c r="F10" s="208"/>
      <c r="G10" s="209"/>
      <c r="H10" s="208"/>
      <c r="I10" s="209"/>
      <c r="J10" s="208"/>
      <c r="K10" s="209"/>
      <c r="L10" s="208"/>
      <c r="M10" s="210"/>
      <c r="N10" s="208"/>
      <c r="O10" s="211"/>
      <c r="P10" s="208"/>
      <c r="Q10" s="56" t="s">
        <v>30</v>
      </c>
    </row>
    <row r="11" spans="1:17" ht="15.75" thickBot="1" x14ac:dyDescent="0.3">
      <c r="A11" s="226" t="s">
        <v>39</v>
      </c>
      <c r="B11" s="239">
        <f>'Inf Conc.'!B11</f>
        <v>0</v>
      </c>
      <c r="C11" s="214"/>
      <c r="D11" s="141"/>
      <c r="E11" s="70"/>
      <c r="F11" s="141"/>
      <c r="G11" s="70"/>
      <c r="H11" s="141"/>
      <c r="I11" s="70"/>
      <c r="J11" s="141"/>
      <c r="K11" s="70"/>
      <c r="L11" s="141"/>
      <c r="M11" s="71"/>
      <c r="N11" s="141"/>
      <c r="O11" s="87"/>
      <c r="P11" s="141"/>
      <c r="Q11" s="65" t="s">
        <v>28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Normal="100" workbookViewId="0">
      <selection activeCell="O17" sqref="O17"/>
    </sheetView>
  </sheetViews>
  <sheetFormatPr defaultRowHeight="15" x14ac:dyDescent="0.2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 x14ac:dyDescent="0.35">
      <c r="C1" s="308" t="s">
        <v>80</v>
      </c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181"/>
      <c r="U1" s="181"/>
    </row>
    <row r="2" spans="1:22" s="21" customFormat="1" ht="20.25" customHeight="1" x14ac:dyDescent="0.25">
      <c r="C2" s="307" t="s">
        <v>41</v>
      </c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183"/>
      <c r="U2" s="183"/>
    </row>
    <row r="3" spans="1:22" ht="18.75" x14ac:dyDescent="0.3">
      <c r="B3" s="315" t="str">
        <f>'Inf Conc.'!C3</f>
        <v>Las Gallinas Valley Sanitary District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</row>
    <row r="4" spans="1:22" ht="19.5" thickBot="1" x14ac:dyDescent="0.35">
      <c r="B4" s="312" t="str">
        <f>'Inf Conc.'!C4</f>
        <v>Nina Capetanos 415-472-1734 x.14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5" spans="1:22" ht="27.75" customHeight="1" x14ac:dyDescent="0.25">
      <c r="A5" s="184" t="s">
        <v>0</v>
      </c>
      <c r="B5" s="317" t="s">
        <v>4</v>
      </c>
      <c r="C5" s="318"/>
      <c r="D5" s="317" t="s">
        <v>5</v>
      </c>
      <c r="E5" s="318"/>
      <c r="F5" s="317" t="s">
        <v>1</v>
      </c>
      <c r="G5" s="318"/>
      <c r="H5" s="317" t="s">
        <v>2</v>
      </c>
      <c r="I5" s="318"/>
      <c r="J5" s="317" t="s">
        <v>3</v>
      </c>
      <c r="K5" s="318"/>
      <c r="L5" s="317" t="s">
        <v>7</v>
      </c>
      <c r="M5" s="318"/>
      <c r="N5" s="317" t="s">
        <v>8</v>
      </c>
      <c r="O5" s="318"/>
      <c r="P5" s="317" t="s">
        <v>59</v>
      </c>
      <c r="Q5" s="318"/>
      <c r="R5" s="319" t="s">
        <v>53</v>
      </c>
      <c r="S5" s="318"/>
      <c r="T5" s="319" t="s">
        <v>10</v>
      </c>
      <c r="U5" s="318"/>
      <c r="V5" s="21"/>
    </row>
    <row r="6" spans="1:22" ht="18.75" customHeight="1" thickBot="1" x14ac:dyDescent="0.3">
      <c r="A6" s="216" t="s">
        <v>82</v>
      </c>
      <c r="B6" s="14" t="s">
        <v>71</v>
      </c>
      <c r="C6" s="136" t="s">
        <v>72</v>
      </c>
      <c r="D6" s="14" t="s">
        <v>71</v>
      </c>
      <c r="E6" s="136" t="s">
        <v>72</v>
      </c>
      <c r="F6" s="14" t="s">
        <v>71</v>
      </c>
      <c r="G6" s="136" t="s">
        <v>72</v>
      </c>
      <c r="H6" s="14" t="s">
        <v>71</v>
      </c>
      <c r="I6" s="136" t="s">
        <v>72</v>
      </c>
      <c r="J6" s="14" t="s">
        <v>71</v>
      </c>
      <c r="K6" s="136" t="s">
        <v>72</v>
      </c>
      <c r="L6" s="14" t="s">
        <v>71</v>
      </c>
      <c r="M6" s="136" t="s">
        <v>72</v>
      </c>
      <c r="N6" s="14" t="s">
        <v>71</v>
      </c>
      <c r="O6" s="136" t="s">
        <v>72</v>
      </c>
      <c r="P6" s="14" t="s">
        <v>71</v>
      </c>
      <c r="Q6" s="136" t="s">
        <v>72</v>
      </c>
      <c r="R6" s="195" t="s">
        <v>71</v>
      </c>
      <c r="S6" s="196" t="s">
        <v>72</v>
      </c>
      <c r="T6" s="195" t="s">
        <v>71</v>
      </c>
      <c r="U6" s="136" t="s">
        <v>72</v>
      </c>
      <c r="V6" s="21"/>
    </row>
    <row r="7" spans="1:22" x14ac:dyDescent="0.25">
      <c r="A7" s="217">
        <f>'Eff Conc.'!A10</f>
        <v>41117</v>
      </c>
      <c r="B7" s="279">
        <v>7.0000000000000007E-2</v>
      </c>
      <c r="C7" s="137">
        <v>0.1</v>
      </c>
      <c r="D7" s="26">
        <v>7.0000000000000007E-2</v>
      </c>
      <c r="E7" s="137">
        <v>0.1</v>
      </c>
      <c r="F7" s="26">
        <v>0.1</v>
      </c>
      <c r="G7" s="137">
        <v>0.2</v>
      </c>
      <c r="H7" s="26">
        <v>2E-3</v>
      </c>
      <c r="I7" s="137">
        <v>0.03</v>
      </c>
      <c r="J7" s="26">
        <v>0.04</v>
      </c>
      <c r="K7" s="137">
        <v>0.1</v>
      </c>
      <c r="L7" s="197"/>
      <c r="M7" s="198"/>
      <c r="N7" s="114">
        <v>0.15</v>
      </c>
      <c r="O7" s="137">
        <v>0.2</v>
      </c>
      <c r="P7" s="26">
        <v>0.15</v>
      </c>
      <c r="Q7" s="137">
        <v>0.2</v>
      </c>
      <c r="R7" s="284">
        <v>0.06</v>
      </c>
      <c r="S7" s="137">
        <v>0.1</v>
      </c>
      <c r="T7" s="79"/>
      <c r="U7" s="154"/>
    </row>
    <row r="8" spans="1:22" x14ac:dyDescent="0.25">
      <c r="A8" s="218">
        <f>'Eff Conc.'!A11</f>
        <v>0</v>
      </c>
      <c r="B8" s="280"/>
      <c r="C8" s="138"/>
      <c r="D8" s="67"/>
      <c r="E8" s="138"/>
      <c r="F8" s="67"/>
      <c r="G8" s="138"/>
      <c r="H8" s="67"/>
      <c r="I8" s="138"/>
      <c r="J8" s="67"/>
      <c r="K8" s="138"/>
      <c r="L8" s="67"/>
      <c r="M8" s="138"/>
      <c r="N8" s="67"/>
      <c r="O8" s="138"/>
      <c r="P8" s="67"/>
      <c r="Q8" s="138"/>
      <c r="R8" s="285"/>
      <c r="S8" s="138"/>
      <c r="T8" s="81"/>
      <c r="U8" s="157"/>
    </row>
    <row r="9" spans="1:22" x14ac:dyDescent="0.25">
      <c r="A9" s="219">
        <f>'Eff Conc.'!A12</f>
        <v>0</v>
      </c>
      <c r="B9" s="281"/>
      <c r="C9" s="139"/>
      <c r="D9" s="1"/>
      <c r="E9" s="139"/>
      <c r="F9" s="1"/>
      <c r="G9" s="139"/>
      <c r="H9" s="1"/>
      <c r="I9" s="139"/>
      <c r="J9" s="1"/>
      <c r="K9" s="139"/>
      <c r="L9" s="199"/>
      <c r="M9" s="200"/>
      <c r="N9" s="96"/>
      <c r="O9" s="139"/>
      <c r="P9" s="1"/>
      <c r="Q9" s="139"/>
      <c r="R9" s="286"/>
      <c r="S9" s="139"/>
      <c r="T9" s="54"/>
      <c r="U9" s="162"/>
    </row>
    <row r="10" spans="1:22" x14ac:dyDescent="0.25">
      <c r="A10" s="218">
        <f>'Eff Conc.'!A13</f>
        <v>0</v>
      </c>
      <c r="B10" s="280"/>
      <c r="C10" s="138"/>
      <c r="D10" s="67"/>
      <c r="E10" s="138"/>
      <c r="F10" s="67"/>
      <c r="G10" s="138"/>
      <c r="H10" s="67"/>
      <c r="I10" s="138"/>
      <c r="J10" s="67"/>
      <c r="K10" s="138"/>
      <c r="L10" s="67"/>
      <c r="M10" s="138"/>
      <c r="N10" s="67"/>
      <c r="O10" s="138"/>
      <c r="P10" s="67"/>
      <c r="Q10" s="138"/>
      <c r="R10" s="285"/>
      <c r="S10" s="138"/>
      <c r="T10" s="81"/>
      <c r="U10" s="157"/>
    </row>
    <row r="11" spans="1:22" x14ac:dyDescent="0.25">
      <c r="A11" s="219">
        <f>'Eff Conc.'!A14</f>
        <v>0</v>
      </c>
      <c r="B11" s="281"/>
      <c r="C11" s="139"/>
      <c r="D11" s="1"/>
      <c r="E11" s="139"/>
      <c r="F11" s="1"/>
      <c r="G11" s="139"/>
      <c r="H11" s="1"/>
      <c r="I11" s="139"/>
      <c r="J11" s="1"/>
      <c r="K11" s="139"/>
      <c r="L11" s="199"/>
      <c r="M11" s="200"/>
      <c r="N11" s="96"/>
      <c r="O11" s="139"/>
      <c r="P11" s="1"/>
      <c r="Q11" s="139"/>
      <c r="R11" s="286"/>
      <c r="S11" s="139"/>
      <c r="T11" s="54"/>
      <c r="U11" s="162"/>
    </row>
    <row r="12" spans="1:22" x14ac:dyDescent="0.25">
      <c r="A12" s="220">
        <f>'Eff Conc.'!A15</f>
        <v>0</v>
      </c>
      <c r="B12" s="282"/>
      <c r="C12" s="140"/>
      <c r="D12" s="66"/>
      <c r="E12" s="140"/>
      <c r="F12" s="66"/>
      <c r="G12" s="140"/>
      <c r="H12" s="66"/>
      <c r="I12" s="140"/>
      <c r="J12" s="66"/>
      <c r="K12" s="140"/>
      <c r="L12" s="66"/>
      <c r="M12" s="140"/>
      <c r="N12" s="66"/>
      <c r="O12" s="140"/>
      <c r="P12" s="66"/>
      <c r="Q12" s="140"/>
      <c r="R12" s="287"/>
      <c r="S12" s="140"/>
      <c r="T12" s="84"/>
      <c r="U12" s="163"/>
      <c r="V12" s="23" t="s">
        <v>30</v>
      </c>
    </row>
    <row r="13" spans="1:22" x14ac:dyDescent="0.25">
      <c r="A13" s="219">
        <f>'Eff Conc.'!A16</f>
        <v>41239</v>
      </c>
      <c r="B13" s="281">
        <v>7.0000000000000007E-2</v>
      </c>
      <c r="C13" s="139">
        <v>0.1</v>
      </c>
      <c r="D13" s="1">
        <v>7.0000000000000007E-2</v>
      </c>
      <c r="E13" s="139">
        <v>0.1</v>
      </c>
      <c r="F13" s="1">
        <v>0.5</v>
      </c>
      <c r="G13" s="139">
        <v>0.1</v>
      </c>
      <c r="H13" s="1">
        <v>2E-3</v>
      </c>
      <c r="I13" s="139">
        <v>0.03</v>
      </c>
      <c r="J13" s="1">
        <v>0.04</v>
      </c>
      <c r="K13" s="139">
        <v>0.1</v>
      </c>
      <c r="L13" s="199"/>
      <c r="M13" s="200">
        <v>0.03</v>
      </c>
      <c r="N13" s="96">
        <v>3.5000000000000003E-2</v>
      </c>
      <c r="O13" s="139">
        <v>0.05</v>
      </c>
      <c r="P13" s="1">
        <v>3.5000000000000003E-2</v>
      </c>
      <c r="Q13" s="139">
        <v>0.05</v>
      </c>
      <c r="R13" s="286">
        <v>0.06</v>
      </c>
      <c r="S13" s="139">
        <v>0.1</v>
      </c>
      <c r="T13" s="54"/>
      <c r="U13" s="139"/>
    </row>
    <row r="14" spans="1:22" x14ac:dyDescent="0.25">
      <c r="A14" s="218">
        <f>'Eff Conc.'!A17</f>
        <v>0</v>
      </c>
      <c r="B14" s="280"/>
      <c r="C14" s="138"/>
      <c r="D14" s="67"/>
      <c r="E14" s="138"/>
      <c r="F14" s="67"/>
      <c r="G14" s="138"/>
      <c r="H14" s="67"/>
      <c r="I14" s="138"/>
      <c r="J14" s="67"/>
      <c r="K14" s="138"/>
      <c r="L14" s="67"/>
      <c r="M14" s="138"/>
      <c r="N14" s="67"/>
      <c r="O14" s="138"/>
      <c r="P14" s="67"/>
      <c r="Q14" s="138"/>
      <c r="R14" s="285"/>
      <c r="S14" s="138"/>
      <c r="T14" s="81"/>
      <c r="U14" s="138"/>
    </row>
    <row r="15" spans="1:22" x14ac:dyDescent="0.25">
      <c r="A15" s="219">
        <f>'Eff Conc.'!A18</f>
        <v>41263</v>
      </c>
      <c r="B15" s="281">
        <v>7.0000000000000007E-2</v>
      </c>
      <c r="C15" s="139">
        <v>0.1</v>
      </c>
      <c r="D15" s="1">
        <v>7.0000000000000007E-2</v>
      </c>
      <c r="E15" s="139">
        <v>0.1</v>
      </c>
      <c r="F15" s="1">
        <v>0.5</v>
      </c>
      <c r="G15" s="139">
        <v>0.1</v>
      </c>
      <c r="H15" s="1">
        <v>2E-3</v>
      </c>
      <c r="I15" s="139">
        <v>0.03</v>
      </c>
      <c r="J15" s="1">
        <v>0.04</v>
      </c>
      <c r="K15" s="139">
        <v>0.1</v>
      </c>
      <c r="L15" s="199"/>
      <c r="M15" s="200">
        <v>0.03</v>
      </c>
      <c r="N15" s="96">
        <v>3.5000000000000003E-2</v>
      </c>
      <c r="O15" s="139">
        <v>0.05</v>
      </c>
      <c r="P15" s="1">
        <v>3.5000000000000003E-2</v>
      </c>
      <c r="Q15" s="139">
        <v>0.05</v>
      </c>
      <c r="R15" s="286">
        <v>0.06</v>
      </c>
      <c r="S15" s="139">
        <v>0.1</v>
      </c>
      <c r="T15" s="54"/>
      <c r="U15" s="139"/>
    </row>
    <row r="16" spans="1:22" x14ac:dyDescent="0.25">
      <c r="A16" s="218">
        <f>'Eff Conc.'!A19</f>
        <v>0</v>
      </c>
      <c r="B16" s="280"/>
      <c r="C16" s="138"/>
      <c r="D16" s="67"/>
      <c r="E16" s="138"/>
      <c r="F16" s="67"/>
      <c r="G16" s="138"/>
      <c r="H16" s="67"/>
      <c r="I16" s="138"/>
      <c r="J16" s="67"/>
      <c r="K16" s="138"/>
      <c r="L16" s="67"/>
      <c r="M16" s="138"/>
      <c r="N16" s="67"/>
      <c r="O16" s="138"/>
      <c r="P16" s="67"/>
      <c r="Q16" s="138"/>
      <c r="R16" s="285"/>
      <c r="S16" s="138"/>
      <c r="T16" s="81"/>
      <c r="U16" s="138"/>
    </row>
    <row r="17" spans="1:22" x14ac:dyDescent="0.25">
      <c r="A17" s="219">
        <f>'Eff Conc.'!A20</f>
        <v>0</v>
      </c>
      <c r="B17" s="281"/>
      <c r="C17" s="139"/>
      <c r="D17" s="1"/>
      <c r="E17" s="139"/>
      <c r="F17" s="1"/>
      <c r="G17" s="139"/>
      <c r="H17" s="1"/>
      <c r="I17" s="139"/>
      <c r="J17" s="1"/>
      <c r="K17" s="139"/>
      <c r="L17" s="199"/>
      <c r="M17" s="200"/>
      <c r="N17" s="96"/>
      <c r="O17" s="139"/>
      <c r="P17" s="1"/>
      <c r="Q17" s="139"/>
      <c r="R17" s="286"/>
      <c r="S17" s="139"/>
      <c r="T17" s="54"/>
      <c r="U17" s="139"/>
    </row>
    <row r="18" spans="1:22" x14ac:dyDescent="0.25">
      <c r="A18" s="220">
        <f>'Eff Conc.'!A21</f>
        <v>0</v>
      </c>
      <c r="B18" s="282"/>
      <c r="C18" s="140"/>
      <c r="D18" s="66"/>
      <c r="E18" s="140"/>
      <c r="F18" s="66"/>
      <c r="G18" s="140"/>
      <c r="H18" s="66"/>
      <c r="I18" s="140"/>
      <c r="J18" s="66"/>
      <c r="K18" s="140"/>
      <c r="L18" s="66"/>
      <c r="M18" s="140"/>
      <c r="N18" s="66"/>
      <c r="O18" s="140"/>
      <c r="P18" s="66"/>
      <c r="Q18" s="140"/>
      <c r="R18" s="287"/>
      <c r="S18" s="140"/>
      <c r="T18" s="84"/>
      <c r="U18" s="140"/>
      <c r="V18" s="23" t="s">
        <v>29</v>
      </c>
    </row>
    <row r="19" spans="1:22" x14ac:dyDescent="0.25">
      <c r="A19" s="219">
        <f>'Eff Conc.'!A22</f>
        <v>41275</v>
      </c>
      <c r="B19" s="281"/>
      <c r="C19" s="139"/>
      <c r="D19" s="1"/>
      <c r="E19" s="139"/>
      <c r="F19" s="1"/>
      <c r="G19" s="139"/>
      <c r="H19" s="1"/>
      <c r="I19" s="139"/>
      <c r="J19" s="1"/>
      <c r="K19" s="139"/>
      <c r="L19" s="199"/>
      <c r="M19" s="200"/>
      <c r="N19" s="96"/>
      <c r="O19" s="139"/>
      <c r="P19" s="1"/>
      <c r="Q19" s="139"/>
      <c r="R19" s="286"/>
      <c r="S19" s="139"/>
      <c r="T19" s="54"/>
      <c r="U19" s="139"/>
    </row>
    <row r="20" spans="1:22" x14ac:dyDescent="0.25">
      <c r="A20" s="218">
        <f>'Eff Conc.'!A23</f>
        <v>41289</v>
      </c>
      <c r="B20" s="280"/>
      <c r="C20" s="138"/>
      <c r="D20" s="67"/>
      <c r="E20" s="138"/>
      <c r="F20" s="67"/>
      <c r="G20" s="138"/>
      <c r="H20" s="67"/>
      <c r="I20" s="138"/>
      <c r="J20" s="67"/>
      <c r="K20" s="138"/>
      <c r="L20" s="67"/>
      <c r="M20" s="138"/>
      <c r="N20" s="67"/>
      <c r="O20" s="138"/>
      <c r="P20" s="67"/>
      <c r="Q20" s="138"/>
      <c r="R20" s="285"/>
      <c r="S20" s="138"/>
      <c r="T20" s="81"/>
      <c r="U20" s="138"/>
    </row>
    <row r="21" spans="1:22" x14ac:dyDescent="0.25">
      <c r="A21" s="219">
        <f>'Eff Conc.'!A24</f>
        <v>41306</v>
      </c>
      <c r="B21" s="281"/>
      <c r="C21" s="139"/>
      <c r="D21" s="1"/>
      <c r="E21" s="139"/>
      <c r="F21" s="1"/>
      <c r="G21" s="139"/>
      <c r="H21" s="1"/>
      <c r="I21" s="139"/>
      <c r="J21" s="1"/>
      <c r="K21" s="139"/>
      <c r="L21" s="199"/>
      <c r="M21" s="200"/>
      <c r="N21" s="96"/>
      <c r="O21" s="139"/>
      <c r="P21" s="1"/>
      <c r="Q21" s="139"/>
      <c r="R21" s="286"/>
      <c r="S21" s="139"/>
      <c r="T21" s="54"/>
      <c r="U21" s="139"/>
    </row>
    <row r="22" spans="1:22" x14ac:dyDescent="0.25">
      <c r="A22" s="218">
        <f>'Eff Conc.'!A25</f>
        <v>41320</v>
      </c>
      <c r="B22" s="280"/>
      <c r="C22" s="138"/>
      <c r="D22" s="67"/>
      <c r="E22" s="138"/>
      <c r="F22" s="67"/>
      <c r="G22" s="138"/>
      <c r="H22" s="67"/>
      <c r="I22" s="138"/>
      <c r="J22" s="67"/>
      <c r="K22" s="138"/>
      <c r="L22" s="67"/>
      <c r="M22" s="138"/>
      <c r="N22" s="67"/>
      <c r="O22" s="138"/>
      <c r="P22" s="67"/>
      <c r="Q22" s="138"/>
      <c r="R22" s="285"/>
      <c r="S22" s="138"/>
      <c r="T22" s="81"/>
      <c r="U22" s="138"/>
    </row>
    <row r="23" spans="1:22" x14ac:dyDescent="0.25">
      <c r="A23" s="219">
        <f>'Eff Conc.'!A26</f>
        <v>41334</v>
      </c>
      <c r="B23" s="281"/>
      <c r="C23" s="139"/>
      <c r="D23" s="1"/>
      <c r="E23" s="139"/>
      <c r="F23" s="1"/>
      <c r="G23" s="139"/>
      <c r="H23" s="1"/>
      <c r="I23" s="139"/>
      <c r="J23" s="1"/>
      <c r="K23" s="139"/>
      <c r="L23" s="199"/>
      <c r="M23" s="200"/>
      <c r="N23" s="96"/>
      <c r="O23" s="139"/>
      <c r="P23" s="1"/>
      <c r="Q23" s="139"/>
      <c r="R23" s="286"/>
      <c r="S23" s="139"/>
      <c r="T23" s="54"/>
      <c r="U23" s="139"/>
    </row>
    <row r="24" spans="1:22" x14ac:dyDescent="0.25">
      <c r="A24" s="220">
        <f>'Eff Conc.'!A27</f>
        <v>41348</v>
      </c>
      <c r="B24" s="282"/>
      <c r="C24" s="140"/>
      <c r="D24" s="66"/>
      <c r="E24" s="140"/>
      <c r="F24" s="66"/>
      <c r="G24" s="140"/>
      <c r="H24" s="66"/>
      <c r="I24" s="140"/>
      <c r="J24" s="66"/>
      <c r="K24" s="140"/>
      <c r="L24" s="66"/>
      <c r="M24" s="140"/>
      <c r="N24" s="66"/>
      <c r="O24" s="140"/>
      <c r="P24" s="66"/>
      <c r="Q24" s="140"/>
      <c r="R24" s="287"/>
      <c r="S24" s="140"/>
      <c r="T24" s="84"/>
      <c r="U24" s="140"/>
      <c r="V24" s="23" t="s">
        <v>31</v>
      </c>
    </row>
    <row r="25" spans="1:22" x14ac:dyDescent="0.25">
      <c r="A25" s="219">
        <f>'Eff Conc.'!A28</f>
        <v>41365</v>
      </c>
      <c r="B25" s="281"/>
      <c r="C25" s="139"/>
      <c r="D25" s="1"/>
      <c r="E25" s="139"/>
      <c r="F25" s="1"/>
      <c r="G25" s="139"/>
      <c r="H25" s="1"/>
      <c r="I25" s="139"/>
      <c r="J25" s="1"/>
      <c r="K25" s="139"/>
      <c r="L25" s="199"/>
      <c r="M25" s="200"/>
      <c r="N25" s="96"/>
      <c r="O25" s="139"/>
      <c r="P25" s="1"/>
      <c r="Q25" s="139"/>
      <c r="R25" s="286"/>
      <c r="S25" s="139"/>
      <c r="T25" s="54"/>
      <c r="U25" s="139"/>
    </row>
    <row r="26" spans="1:22" x14ac:dyDescent="0.25">
      <c r="A26" s="218">
        <f>'Eff Conc.'!A29</f>
        <v>41379</v>
      </c>
      <c r="B26" s="280"/>
      <c r="C26" s="138"/>
      <c r="D26" s="67"/>
      <c r="E26" s="138"/>
      <c r="F26" s="67"/>
      <c r="G26" s="138"/>
      <c r="H26" s="67"/>
      <c r="I26" s="138"/>
      <c r="J26" s="67"/>
      <c r="K26" s="138"/>
      <c r="L26" s="67"/>
      <c r="M26" s="138"/>
      <c r="N26" s="67"/>
      <c r="O26" s="138"/>
      <c r="P26" s="67"/>
      <c r="Q26" s="138"/>
      <c r="R26" s="285"/>
      <c r="S26" s="138"/>
      <c r="T26" s="81"/>
      <c r="U26" s="138"/>
    </row>
    <row r="27" spans="1:22" x14ac:dyDescent="0.25">
      <c r="A27" s="219">
        <f>'Eff Conc.'!A30</f>
        <v>41395</v>
      </c>
      <c r="B27" s="281"/>
      <c r="C27" s="139"/>
      <c r="D27" s="1"/>
      <c r="E27" s="139"/>
      <c r="F27" s="1"/>
      <c r="G27" s="139"/>
      <c r="H27" s="1"/>
      <c r="I27" s="139"/>
      <c r="J27" s="1"/>
      <c r="K27" s="139"/>
      <c r="L27" s="199"/>
      <c r="M27" s="200"/>
      <c r="N27" s="96"/>
      <c r="O27" s="139"/>
      <c r="P27" s="1"/>
      <c r="Q27" s="139"/>
      <c r="R27" s="286"/>
      <c r="S27" s="139"/>
      <c r="T27" s="54"/>
      <c r="U27" s="139"/>
    </row>
    <row r="28" spans="1:22" x14ac:dyDescent="0.25">
      <c r="A28" s="218">
        <f>'Eff Conc.'!A31</f>
        <v>41409</v>
      </c>
      <c r="B28" s="280"/>
      <c r="C28" s="138"/>
      <c r="D28" s="67"/>
      <c r="E28" s="138"/>
      <c r="F28" s="67"/>
      <c r="G28" s="138"/>
      <c r="H28" s="67"/>
      <c r="I28" s="138"/>
      <c r="J28" s="67"/>
      <c r="K28" s="138"/>
      <c r="L28" s="67"/>
      <c r="M28" s="138"/>
      <c r="N28" s="67"/>
      <c r="O28" s="138"/>
      <c r="P28" s="67"/>
      <c r="Q28" s="138"/>
      <c r="R28" s="285"/>
      <c r="S28" s="138"/>
      <c r="T28" s="81"/>
      <c r="U28" s="138"/>
    </row>
    <row r="29" spans="1:22" x14ac:dyDescent="0.25">
      <c r="A29" s="219">
        <f>'Eff Conc.'!A32</f>
        <v>41426</v>
      </c>
      <c r="B29" s="281"/>
      <c r="C29" s="139"/>
      <c r="D29" s="1"/>
      <c r="E29" s="139"/>
      <c r="F29" s="1"/>
      <c r="G29" s="139"/>
      <c r="H29" s="1"/>
      <c r="I29" s="139"/>
      <c r="J29" s="1"/>
      <c r="K29" s="139"/>
      <c r="L29" s="199"/>
      <c r="M29" s="200"/>
      <c r="N29" s="96"/>
      <c r="O29" s="139"/>
      <c r="P29" s="1"/>
      <c r="Q29" s="139"/>
      <c r="R29" s="286"/>
      <c r="S29" s="139"/>
      <c r="T29" s="54"/>
      <c r="U29" s="139"/>
    </row>
    <row r="30" spans="1:22" x14ac:dyDescent="0.25">
      <c r="A30" s="220">
        <f>'Eff Conc.'!A33</f>
        <v>41440</v>
      </c>
      <c r="B30" s="282"/>
      <c r="C30" s="140"/>
      <c r="D30" s="66"/>
      <c r="E30" s="140"/>
      <c r="F30" s="66"/>
      <c r="G30" s="140"/>
      <c r="H30" s="66"/>
      <c r="I30" s="140"/>
      <c r="J30" s="66"/>
      <c r="K30" s="140"/>
      <c r="L30" s="66"/>
      <c r="M30" s="140"/>
      <c r="N30" s="66"/>
      <c r="O30" s="140"/>
      <c r="P30" s="66"/>
      <c r="Q30" s="140"/>
      <c r="R30" s="287"/>
      <c r="S30" s="140"/>
      <c r="T30" s="84"/>
      <c r="U30" s="140"/>
      <c r="V30" s="41" t="s">
        <v>27</v>
      </c>
    </row>
    <row r="31" spans="1:22" x14ac:dyDescent="0.25">
      <c r="A31" s="219">
        <f>'Eff Conc.'!A34</f>
        <v>41456</v>
      </c>
      <c r="B31" s="281"/>
      <c r="C31" s="139"/>
      <c r="D31" s="1"/>
      <c r="E31" s="139"/>
      <c r="F31" s="1"/>
      <c r="G31" s="139"/>
      <c r="H31" s="1"/>
      <c r="I31" s="139"/>
      <c r="J31" s="1"/>
      <c r="K31" s="139"/>
      <c r="L31" s="199"/>
      <c r="M31" s="200"/>
      <c r="N31" s="96"/>
      <c r="O31" s="139"/>
      <c r="P31" s="1"/>
      <c r="Q31" s="139"/>
      <c r="R31" s="286"/>
      <c r="S31" s="139"/>
      <c r="T31" s="54"/>
      <c r="U31" s="139"/>
    </row>
    <row r="32" spans="1:22" x14ac:dyDescent="0.25">
      <c r="A32" s="218">
        <f>'Eff Conc.'!A35</f>
        <v>41470</v>
      </c>
      <c r="B32" s="280"/>
      <c r="C32" s="138"/>
      <c r="D32" s="67"/>
      <c r="E32" s="138"/>
      <c r="F32" s="67"/>
      <c r="G32" s="138"/>
      <c r="H32" s="67"/>
      <c r="I32" s="138"/>
      <c r="J32" s="67"/>
      <c r="K32" s="138"/>
      <c r="L32" s="67"/>
      <c r="M32" s="138"/>
      <c r="N32" s="67"/>
      <c r="O32" s="138"/>
      <c r="P32" s="67"/>
      <c r="Q32" s="138"/>
      <c r="R32" s="285"/>
      <c r="S32" s="138"/>
      <c r="T32" s="81"/>
      <c r="U32" s="138"/>
    </row>
    <row r="33" spans="1:22" x14ac:dyDescent="0.25">
      <c r="A33" s="219">
        <f>'Eff Conc.'!A36</f>
        <v>41487</v>
      </c>
      <c r="B33" s="281"/>
      <c r="C33" s="139"/>
      <c r="D33" s="1"/>
      <c r="E33" s="139"/>
      <c r="F33" s="1"/>
      <c r="G33" s="139"/>
      <c r="H33" s="1"/>
      <c r="I33" s="139"/>
      <c r="J33" s="1"/>
      <c r="K33" s="139"/>
      <c r="L33" s="199"/>
      <c r="M33" s="200"/>
      <c r="N33" s="96"/>
      <c r="O33" s="139"/>
      <c r="P33" s="1"/>
      <c r="Q33" s="139"/>
      <c r="R33" s="286"/>
      <c r="S33" s="139"/>
      <c r="T33" s="54"/>
      <c r="U33" s="139"/>
    </row>
    <row r="34" spans="1:22" x14ac:dyDescent="0.25">
      <c r="A34" s="218">
        <f>'Eff Conc.'!A37</f>
        <v>41501</v>
      </c>
      <c r="B34" s="280"/>
      <c r="C34" s="138"/>
      <c r="D34" s="67"/>
      <c r="E34" s="138"/>
      <c r="F34" s="67"/>
      <c r="G34" s="138"/>
      <c r="H34" s="67"/>
      <c r="I34" s="138"/>
      <c r="J34" s="67"/>
      <c r="K34" s="138"/>
      <c r="L34" s="67"/>
      <c r="M34" s="138"/>
      <c r="N34" s="67"/>
      <c r="O34" s="138"/>
      <c r="P34" s="67"/>
      <c r="Q34" s="138"/>
      <c r="R34" s="285"/>
      <c r="S34" s="138"/>
      <c r="T34" s="81"/>
      <c r="U34" s="138"/>
    </row>
    <row r="35" spans="1:22" x14ac:dyDescent="0.25">
      <c r="A35" s="219">
        <f>'Eff Conc.'!A38</f>
        <v>41518</v>
      </c>
      <c r="B35" s="281"/>
      <c r="C35" s="139"/>
      <c r="D35" s="1"/>
      <c r="E35" s="139"/>
      <c r="F35" s="1"/>
      <c r="G35" s="139"/>
      <c r="H35" s="1"/>
      <c r="I35" s="139"/>
      <c r="J35" s="1"/>
      <c r="K35" s="139"/>
      <c r="L35" s="199"/>
      <c r="M35" s="200"/>
      <c r="N35" s="96"/>
      <c r="O35" s="139"/>
      <c r="P35" s="1"/>
      <c r="Q35" s="139"/>
      <c r="R35" s="286"/>
      <c r="S35" s="139"/>
      <c r="T35" s="54"/>
      <c r="U35" s="139"/>
    </row>
    <row r="36" spans="1:22" x14ac:dyDescent="0.25">
      <c r="A36" s="220">
        <f>'Eff Conc.'!A39</f>
        <v>41532</v>
      </c>
      <c r="B36" s="282"/>
      <c r="C36" s="140"/>
      <c r="D36" s="66"/>
      <c r="E36" s="140"/>
      <c r="F36" s="66"/>
      <c r="G36" s="140"/>
      <c r="H36" s="66"/>
      <c r="I36" s="140"/>
      <c r="J36" s="66"/>
      <c r="K36" s="140"/>
      <c r="L36" s="66"/>
      <c r="M36" s="140"/>
      <c r="N36" s="66"/>
      <c r="O36" s="140"/>
      <c r="P36" s="66"/>
      <c r="Q36" s="140"/>
      <c r="R36" s="287"/>
      <c r="S36" s="140"/>
      <c r="T36" s="84"/>
      <c r="U36" s="140"/>
      <c r="V36" s="23" t="s">
        <v>30</v>
      </c>
    </row>
    <row r="37" spans="1:22" x14ac:dyDescent="0.25">
      <c r="A37" s="219">
        <f>'Eff Conc.'!A40</f>
        <v>41548</v>
      </c>
      <c r="B37" s="281"/>
      <c r="C37" s="139"/>
      <c r="D37" s="1"/>
      <c r="E37" s="139"/>
      <c r="F37" s="1"/>
      <c r="G37" s="139"/>
      <c r="H37" s="1"/>
      <c r="I37" s="139"/>
      <c r="J37" s="1"/>
      <c r="K37" s="139"/>
      <c r="L37" s="199"/>
      <c r="M37" s="200"/>
      <c r="N37" s="96"/>
      <c r="O37" s="139"/>
      <c r="P37" s="1"/>
      <c r="Q37" s="139"/>
      <c r="R37" s="286"/>
      <c r="S37" s="139"/>
      <c r="T37" s="54"/>
      <c r="U37" s="139"/>
    </row>
    <row r="38" spans="1:22" x14ac:dyDescent="0.25">
      <c r="A38" s="218">
        <f>'Eff Conc.'!A41</f>
        <v>41562</v>
      </c>
      <c r="B38" s="280"/>
      <c r="C38" s="138"/>
      <c r="D38" s="67"/>
      <c r="E38" s="138"/>
      <c r="F38" s="67"/>
      <c r="G38" s="138"/>
      <c r="H38" s="67"/>
      <c r="I38" s="138"/>
      <c r="J38" s="67"/>
      <c r="K38" s="138"/>
      <c r="L38" s="67"/>
      <c r="M38" s="138"/>
      <c r="N38" s="67"/>
      <c r="O38" s="138"/>
      <c r="P38" s="67"/>
      <c r="Q38" s="138"/>
      <c r="R38" s="285"/>
      <c r="S38" s="138"/>
      <c r="T38" s="81"/>
      <c r="U38" s="138"/>
    </row>
    <row r="39" spans="1:22" x14ac:dyDescent="0.25">
      <c r="A39" s="219">
        <f>'Eff Conc.'!A42</f>
        <v>41579</v>
      </c>
      <c r="B39" s="281"/>
      <c r="C39" s="139"/>
      <c r="D39" s="1"/>
      <c r="E39" s="139"/>
      <c r="F39" s="1"/>
      <c r="G39" s="139"/>
      <c r="H39" s="1"/>
      <c r="I39" s="139"/>
      <c r="J39" s="1"/>
      <c r="K39" s="139"/>
      <c r="L39" s="199"/>
      <c r="M39" s="200"/>
      <c r="N39" s="96"/>
      <c r="O39" s="139"/>
      <c r="P39" s="1"/>
      <c r="Q39" s="139"/>
      <c r="R39" s="286"/>
      <c r="S39" s="139"/>
      <c r="T39" s="54"/>
      <c r="U39" s="139"/>
    </row>
    <row r="40" spans="1:22" x14ac:dyDescent="0.25">
      <c r="A40" s="218">
        <f>'Eff Conc.'!A43</f>
        <v>41593</v>
      </c>
      <c r="B40" s="280"/>
      <c r="C40" s="138"/>
      <c r="D40" s="67"/>
      <c r="E40" s="138"/>
      <c r="F40" s="67"/>
      <c r="G40" s="138"/>
      <c r="H40" s="67"/>
      <c r="I40" s="138"/>
      <c r="J40" s="67"/>
      <c r="K40" s="138"/>
      <c r="L40" s="67"/>
      <c r="M40" s="138"/>
      <c r="N40" s="67"/>
      <c r="O40" s="138"/>
      <c r="P40" s="67"/>
      <c r="Q40" s="138"/>
      <c r="R40" s="285"/>
      <c r="S40" s="138"/>
      <c r="T40" s="81"/>
      <c r="U40" s="138"/>
    </row>
    <row r="41" spans="1:22" x14ac:dyDescent="0.25">
      <c r="A41" s="219">
        <f>'Eff Conc.'!A44</f>
        <v>41609</v>
      </c>
      <c r="B41" s="281"/>
      <c r="C41" s="139"/>
      <c r="D41" s="1"/>
      <c r="E41" s="139"/>
      <c r="F41" s="1"/>
      <c r="G41" s="139"/>
      <c r="H41" s="1"/>
      <c r="I41" s="139"/>
      <c r="J41" s="1"/>
      <c r="K41" s="139"/>
      <c r="L41" s="199"/>
      <c r="M41" s="200"/>
      <c r="N41" s="96"/>
      <c r="O41" s="139"/>
      <c r="P41" s="1"/>
      <c r="Q41" s="139"/>
      <c r="R41" s="286"/>
      <c r="S41" s="139"/>
      <c r="T41" s="54"/>
      <c r="U41" s="139"/>
    </row>
    <row r="42" spans="1:22" x14ac:dyDescent="0.25">
      <c r="A42" s="220">
        <f>'Eff Conc.'!A45</f>
        <v>41623</v>
      </c>
      <c r="B42" s="282"/>
      <c r="C42" s="140"/>
      <c r="D42" s="66"/>
      <c r="E42" s="140"/>
      <c r="F42" s="66"/>
      <c r="G42" s="140"/>
      <c r="H42" s="66"/>
      <c r="I42" s="140"/>
      <c r="J42" s="66"/>
      <c r="K42" s="140"/>
      <c r="L42" s="66"/>
      <c r="M42" s="140"/>
      <c r="N42" s="66"/>
      <c r="O42" s="140"/>
      <c r="P42" s="66"/>
      <c r="Q42" s="140"/>
      <c r="R42" s="287"/>
      <c r="S42" s="140"/>
      <c r="T42" s="84"/>
      <c r="U42" s="140"/>
      <c r="V42" s="23" t="s">
        <v>29</v>
      </c>
    </row>
    <row r="43" spans="1:22" x14ac:dyDescent="0.25">
      <c r="A43" s="219">
        <f>'Eff Conc.'!A46</f>
        <v>41640</v>
      </c>
      <c r="B43" s="281"/>
      <c r="C43" s="139"/>
      <c r="D43" s="1"/>
      <c r="E43" s="139"/>
      <c r="F43" s="1"/>
      <c r="G43" s="139"/>
      <c r="H43" s="1"/>
      <c r="I43" s="139"/>
      <c r="J43" s="1"/>
      <c r="K43" s="139"/>
      <c r="L43" s="199"/>
      <c r="M43" s="200"/>
      <c r="N43" s="96"/>
      <c r="O43" s="139"/>
      <c r="P43" s="1"/>
      <c r="Q43" s="139"/>
      <c r="R43" s="286"/>
      <c r="S43" s="139"/>
      <c r="T43" s="54"/>
      <c r="U43" s="139"/>
    </row>
    <row r="44" spans="1:22" x14ac:dyDescent="0.25">
      <c r="A44" s="218">
        <f>'Eff Conc.'!A47</f>
        <v>41654</v>
      </c>
      <c r="B44" s="280"/>
      <c r="C44" s="138"/>
      <c r="D44" s="67"/>
      <c r="E44" s="138"/>
      <c r="F44" s="67"/>
      <c r="G44" s="138"/>
      <c r="H44" s="67"/>
      <c r="I44" s="138"/>
      <c r="J44" s="67"/>
      <c r="K44" s="138"/>
      <c r="L44" s="67"/>
      <c r="M44" s="138"/>
      <c r="N44" s="67"/>
      <c r="O44" s="138"/>
      <c r="P44" s="67"/>
      <c r="Q44" s="138"/>
      <c r="R44" s="285"/>
      <c r="S44" s="138"/>
      <c r="T44" s="81"/>
      <c r="U44" s="138"/>
    </row>
    <row r="45" spans="1:22" x14ac:dyDescent="0.25">
      <c r="A45" s="219">
        <f>'Eff Conc.'!A48</f>
        <v>41671</v>
      </c>
      <c r="B45" s="281"/>
      <c r="C45" s="139"/>
      <c r="D45" s="1"/>
      <c r="E45" s="139"/>
      <c r="F45" s="1"/>
      <c r="G45" s="139"/>
      <c r="H45" s="1"/>
      <c r="I45" s="139"/>
      <c r="J45" s="1"/>
      <c r="K45" s="139"/>
      <c r="L45" s="199"/>
      <c r="M45" s="200"/>
      <c r="N45" s="96"/>
      <c r="O45" s="139"/>
      <c r="P45" s="1"/>
      <c r="Q45" s="139"/>
      <c r="R45" s="286"/>
      <c r="S45" s="139"/>
      <c r="T45" s="54"/>
      <c r="U45" s="139"/>
    </row>
    <row r="46" spans="1:22" x14ac:dyDescent="0.25">
      <c r="A46" s="218">
        <f>'Eff Conc.'!A49</f>
        <v>41685</v>
      </c>
      <c r="B46" s="280"/>
      <c r="C46" s="138"/>
      <c r="D46" s="67"/>
      <c r="E46" s="138"/>
      <c r="F46" s="67"/>
      <c r="G46" s="138"/>
      <c r="H46" s="67"/>
      <c r="I46" s="138"/>
      <c r="J46" s="67"/>
      <c r="K46" s="138"/>
      <c r="L46" s="67"/>
      <c r="M46" s="138"/>
      <c r="N46" s="67"/>
      <c r="O46" s="138"/>
      <c r="P46" s="67"/>
      <c r="Q46" s="138"/>
      <c r="R46" s="285"/>
      <c r="S46" s="138"/>
      <c r="T46" s="81"/>
      <c r="U46" s="138"/>
    </row>
    <row r="47" spans="1:22" x14ac:dyDescent="0.25">
      <c r="A47" s="219">
        <f>'Eff Conc.'!A50</f>
        <v>41699</v>
      </c>
      <c r="B47" s="281"/>
      <c r="C47" s="139"/>
      <c r="D47" s="1"/>
      <c r="E47" s="139"/>
      <c r="F47" s="1"/>
      <c r="G47" s="139"/>
      <c r="H47" s="1"/>
      <c r="I47" s="139"/>
      <c r="J47" s="1"/>
      <c r="K47" s="139"/>
      <c r="L47" s="199"/>
      <c r="M47" s="200"/>
      <c r="N47" s="96"/>
      <c r="O47" s="139"/>
      <c r="P47" s="1"/>
      <c r="Q47" s="139"/>
      <c r="R47" s="286"/>
      <c r="S47" s="139"/>
      <c r="T47" s="54"/>
      <c r="U47" s="139"/>
    </row>
    <row r="48" spans="1:22" x14ac:dyDescent="0.25">
      <c r="A48" s="220">
        <f>'Eff Conc.'!A51</f>
        <v>41713</v>
      </c>
      <c r="B48" s="282"/>
      <c r="C48" s="140"/>
      <c r="D48" s="66"/>
      <c r="E48" s="140"/>
      <c r="F48" s="66"/>
      <c r="G48" s="140"/>
      <c r="H48" s="66"/>
      <c r="I48" s="140"/>
      <c r="J48" s="66"/>
      <c r="K48" s="140"/>
      <c r="L48" s="66"/>
      <c r="M48" s="140"/>
      <c r="N48" s="66"/>
      <c r="O48" s="140"/>
      <c r="P48" s="66"/>
      <c r="Q48" s="140"/>
      <c r="R48" s="287"/>
      <c r="S48" s="140"/>
      <c r="T48" s="84"/>
      <c r="U48" s="140"/>
      <c r="V48" s="23" t="s">
        <v>31</v>
      </c>
    </row>
    <row r="49" spans="1:22" x14ac:dyDescent="0.25">
      <c r="A49" s="219">
        <f>'Eff Conc.'!A52</f>
        <v>41730</v>
      </c>
      <c r="B49" s="281"/>
      <c r="C49" s="139"/>
      <c r="D49" s="1"/>
      <c r="E49" s="139"/>
      <c r="F49" s="1"/>
      <c r="G49" s="139"/>
      <c r="H49" s="1"/>
      <c r="I49" s="139"/>
      <c r="J49" s="1"/>
      <c r="K49" s="139"/>
      <c r="L49" s="199"/>
      <c r="M49" s="200"/>
      <c r="N49" s="96"/>
      <c r="O49" s="139"/>
      <c r="P49" s="1"/>
      <c r="Q49" s="139"/>
      <c r="R49" s="286"/>
      <c r="S49" s="139"/>
      <c r="T49" s="54"/>
      <c r="U49" s="139"/>
    </row>
    <row r="50" spans="1:22" x14ac:dyDescent="0.25">
      <c r="A50" s="218">
        <f>'Eff Conc.'!A53</f>
        <v>41744</v>
      </c>
      <c r="B50" s="280"/>
      <c r="C50" s="138"/>
      <c r="D50" s="67"/>
      <c r="E50" s="138"/>
      <c r="F50" s="67"/>
      <c r="G50" s="138"/>
      <c r="H50" s="67"/>
      <c r="I50" s="138"/>
      <c r="J50" s="67"/>
      <c r="K50" s="138"/>
      <c r="L50" s="67"/>
      <c r="M50" s="138"/>
      <c r="N50" s="67"/>
      <c r="O50" s="138"/>
      <c r="P50" s="67"/>
      <c r="Q50" s="138"/>
      <c r="R50" s="285"/>
      <c r="S50" s="138"/>
      <c r="T50" s="81"/>
      <c r="U50" s="138"/>
    </row>
    <row r="51" spans="1:22" x14ac:dyDescent="0.25">
      <c r="A51" s="219">
        <f>'Eff Conc.'!A54</f>
        <v>41760</v>
      </c>
      <c r="B51" s="281"/>
      <c r="C51" s="139"/>
      <c r="D51" s="1"/>
      <c r="E51" s="139"/>
      <c r="F51" s="1"/>
      <c r="G51" s="139"/>
      <c r="H51" s="1"/>
      <c r="I51" s="139"/>
      <c r="J51" s="1"/>
      <c r="K51" s="139"/>
      <c r="L51" s="199"/>
      <c r="M51" s="200"/>
      <c r="N51" s="96"/>
      <c r="O51" s="139"/>
      <c r="P51" s="1"/>
      <c r="Q51" s="139"/>
      <c r="R51" s="286"/>
      <c r="S51" s="139"/>
      <c r="T51" s="54"/>
      <c r="U51" s="139"/>
    </row>
    <row r="52" spans="1:22" x14ac:dyDescent="0.25">
      <c r="A52" s="218">
        <f>'Eff Conc.'!A55</f>
        <v>41774</v>
      </c>
      <c r="B52" s="280"/>
      <c r="C52" s="138"/>
      <c r="D52" s="67"/>
      <c r="E52" s="138"/>
      <c r="F52" s="67"/>
      <c r="G52" s="138"/>
      <c r="H52" s="67"/>
      <c r="I52" s="138"/>
      <c r="J52" s="67"/>
      <c r="K52" s="138"/>
      <c r="L52" s="67"/>
      <c r="M52" s="138"/>
      <c r="N52" s="67"/>
      <c r="O52" s="138"/>
      <c r="P52" s="67"/>
      <c r="Q52" s="138"/>
      <c r="R52" s="285"/>
      <c r="S52" s="138"/>
      <c r="T52" s="81"/>
      <c r="U52" s="138"/>
    </row>
    <row r="53" spans="1:22" x14ac:dyDescent="0.25">
      <c r="A53" s="219">
        <f>'Eff Conc.'!A56</f>
        <v>41791</v>
      </c>
      <c r="B53" s="281"/>
      <c r="C53" s="139"/>
      <c r="D53" s="1"/>
      <c r="E53" s="139"/>
      <c r="F53" s="1"/>
      <c r="G53" s="139"/>
      <c r="H53" s="1"/>
      <c r="I53" s="139"/>
      <c r="J53" s="1"/>
      <c r="K53" s="139"/>
      <c r="L53" s="199"/>
      <c r="M53" s="200"/>
      <c r="N53" s="96"/>
      <c r="O53" s="139"/>
      <c r="P53" s="1"/>
      <c r="Q53" s="139"/>
      <c r="R53" s="286"/>
      <c r="S53" s="139"/>
      <c r="T53" s="54"/>
      <c r="U53" s="139"/>
    </row>
    <row r="54" spans="1:22" ht="15.75" thickBot="1" x14ac:dyDescent="0.3">
      <c r="A54" s="221">
        <f>'Eff Conc.'!A57</f>
        <v>41805</v>
      </c>
      <c r="B54" s="283"/>
      <c r="C54" s="141"/>
      <c r="D54" s="70"/>
      <c r="E54" s="141"/>
      <c r="F54" s="70"/>
      <c r="G54" s="141"/>
      <c r="H54" s="70"/>
      <c r="I54" s="141"/>
      <c r="J54" s="70"/>
      <c r="K54" s="141"/>
      <c r="L54" s="70"/>
      <c r="M54" s="141"/>
      <c r="N54" s="70"/>
      <c r="O54" s="141"/>
      <c r="P54" s="70"/>
      <c r="Q54" s="141"/>
      <c r="R54" s="288"/>
      <c r="S54" s="141"/>
      <c r="T54" s="87"/>
      <c r="U54" s="141"/>
      <c r="V54" s="41" t="s">
        <v>28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Katerina Capetanos</cp:lastModifiedBy>
  <cp:lastPrinted>2012-12-13T22:24:20Z</cp:lastPrinted>
  <dcterms:created xsi:type="dcterms:W3CDTF">2012-05-04T22:10:30Z</dcterms:created>
  <dcterms:modified xsi:type="dcterms:W3CDTF">2013-01-29T17:23:35Z</dcterms:modified>
</cp:coreProperties>
</file>