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385" yWindow="-15" windowWidth="7260" windowHeight="10680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25725"/>
</workbook>
</file>

<file path=xl/calcChain.xml><?xml version="1.0" encoding="utf-8"?>
<calcChain xmlns="http://schemas.openxmlformats.org/spreadsheetml/2006/main">
  <c r="A11" i="2"/>
  <c r="A12"/>
  <c r="O15" i="4"/>
  <c r="P15"/>
  <c r="Q15"/>
  <c r="R15"/>
  <c r="X16" i="3"/>
  <c r="X15"/>
  <c r="X14"/>
  <c r="X13"/>
  <c r="X12"/>
  <c r="X11"/>
  <c r="W16"/>
  <c r="W15"/>
  <c r="W14"/>
  <c r="W13"/>
  <c r="V16"/>
  <c r="U16"/>
  <c r="V15"/>
  <c r="U15"/>
  <c r="V14"/>
  <c r="U11"/>
  <c r="V11"/>
  <c r="W11"/>
  <c r="U12"/>
  <c r="V12"/>
  <c r="W12"/>
  <c r="U13"/>
  <c r="V13"/>
  <c r="U14"/>
  <c r="D15"/>
  <c r="B12" i="2"/>
  <c r="C12"/>
  <c r="H12" s="1"/>
  <c r="D12"/>
  <c r="F12"/>
  <c r="L12"/>
  <c r="N12"/>
  <c r="O12"/>
  <c r="J53" i="4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12" i="5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11"/>
  <c r="B10" i="6"/>
  <c r="A10" i="2"/>
  <c r="A9"/>
  <c r="B9"/>
  <c r="C9"/>
  <c r="D9"/>
  <c r="F9"/>
  <c r="H9"/>
  <c r="I9"/>
  <c r="J9"/>
  <c r="L9"/>
  <c r="N9"/>
  <c r="O9"/>
  <c r="B10"/>
  <c r="C10"/>
  <c r="H10" s="1"/>
  <c r="D10"/>
  <c r="F10"/>
  <c r="I10"/>
  <c r="L10"/>
  <c r="N10"/>
  <c r="O10"/>
  <c r="B11"/>
  <c r="C11"/>
  <c r="H11" s="1"/>
  <c r="D11"/>
  <c r="F11"/>
  <c r="I11"/>
  <c r="L11"/>
  <c r="N11"/>
  <c r="O11"/>
  <c r="A9" i="5"/>
  <c r="B9" i="6"/>
  <c r="A12" i="3"/>
  <c r="A11" i="4" s="1"/>
  <c r="D12" i="3"/>
  <c r="A13"/>
  <c r="A10" i="5" s="1"/>
  <c r="D13" i="3"/>
  <c r="B8" i="2"/>
  <c r="W10" i="3"/>
  <c r="A8" i="5"/>
  <c r="B8" i="6"/>
  <c r="A11" i="3"/>
  <c r="A10" i="4" s="1"/>
  <c r="B7" i="2"/>
  <c r="A7" i="5"/>
  <c r="B7" i="6"/>
  <c r="A10" i="3"/>
  <c r="A9" i="4" s="1"/>
  <c r="B6" i="2"/>
  <c r="C7"/>
  <c r="F7" s="1"/>
  <c r="D7"/>
  <c r="N7" s="1"/>
  <c r="X10" i="3"/>
  <c r="V10"/>
  <c r="C6" i="2"/>
  <c r="H6" s="1"/>
  <c r="U10" i="3"/>
  <c r="B62" i="4"/>
  <c r="L62" s="1"/>
  <c r="C62"/>
  <c r="M62" s="1"/>
  <c r="B63"/>
  <c r="N63" s="1"/>
  <c r="C63"/>
  <c r="M63" s="1"/>
  <c r="B64"/>
  <c r="L64" s="1"/>
  <c r="C64"/>
  <c r="M64" s="1"/>
  <c r="C61"/>
  <c r="M61" s="1"/>
  <c r="B61"/>
  <c r="N61" s="1"/>
  <c r="D65" i="3"/>
  <c r="D64"/>
  <c r="D63"/>
  <c r="D62"/>
  <c r="B10" i="4"/>
  <c r="F10" s="1"/>
  <c r="C10"/>
  <c r="B11"/>
  <c r="D11" s="1"/>
  <c r="C11"/>
  <c r="M11" s="1"/>
  <c r="B12"/>
  <c r="H12" s="1"/>
  <c r="C12"/>
  <c r="M12" s="1"/>
  <c r="B13"/>
  <c r="J13" s="1"/>
  <c r="C13"/>
  <c r="M13" s="1"/>
  <c r="B14"/>
  <c r="F14" s="1"/>
  <c r="C14"/>
  <c r="B15"/>
  <c r="J15" s="1"/>
  <c r="C15"/>
  <c r="M15" s="1"/>
  <c r="B16"/>
  <c r="F16" s="1"/>
  <c r="C16"/>
  <c r="B17"/>
  <c r="N17" s="1"/>
  <c r="C17"/>
  <c r="M17" s="1"/>
  <c r="B18"/>
  <c r="F18" s="1"/>
  <c r="C18"/>
  <c r="B19"/>
  <c r="J19" s="1"/>
  <c r="C19"/>
  <c r="M19" s="1"/>
  <c r="B20"/>
  <c r="F20" s="1"/>
  <c r="C20"/>
  <c r="B21"/>
  <c r="N21" s="1"/>
  <c r="C21"/>
  <c r="M21" s="1"/>
  <c r="B22"/>
  <c r="F22" s="1"/>
  <c r="C22"/>
  <c r="B23"/>
  <c r="J23" s="1"/>
  <c r="C23"/>
  <c r="M23" s="1"/>
  <c r="B24"/>
  <c r="F24" s="1"/>
  <c r="C24"/>
  <c r="B25"/>
  <c r="N25" s="1"/>
  <c r="C25"/>
  <c r="M25" s="1"/>
  <c r="B26"/>
  <c r="F26" s="1"/>
  <c r="C26"/>
  <c r="B27"/>
  <c r="J27" s="1"/>
  <c r="C27"/>
  <c r="M27" s="1"/>
  <c r="B28"/>
  <c r="F28" s="1"/>
  <c r="C28"/>
  <c r="B29"/>
  <c r="N29" s="1"/>
  <c r="C29"/>
  <c r="M29" s="1"/>
  <c r="B30"/>
  <c r="F30" s="1"/>
  <c r="C30"/>
  <c r="B31"/>
  <c r="J31" s="1"/>
  <c r="C31"/>
  <c r="M31" s="1"/>
  <c r="B32"/>
  <c r="F32" s="1"/>
  <c r="C32"/>
  <c r="B33"/>
  <c r="N33" s="1"/>
  <c r="C33"/>
  <c r="M33" s="1"/>
  <c r="B34"/>
  <c r="F34" s="1"/>
  <c r="C34"/>
  <c r="B35"/>
  <c r="J35" s="1"/>
  <c r="C35"/>
  <c r="M35" s="1"/>
  <c r="B36"/>
  <c r="F36" s="1"/>
  <c r="C36"/>
  <c r="B37"/>
  <c r="N37" s="1"/>
  <c r="C37"/>
  <c r="M37" s="1"/>
  <c r="B38"/>
  <c r="F38" s="1"/>
  <c r="C38"/>
  <c r="B39"/>
  <c r="J39" s="1"/>
  <c r="C39"/>
  <c r="M39" s="1"/>
  <c r="B40"/>
  <c r="F40" s="1"/>
  <c r="C40"/>
  <c r="B41"/>
  <c r="N41" s="1"/>
  <c r="C41"/>
  <c r="M41" s="1"/>
  <c r="B42"/>
  <c r="F42" s="1"/>
  <c r="C42"/>
  <c r="B43"/>
  <c r="J43" s="1"/>
  <c r="C43"/>
  <c r="M43" s="1"/>
  <c r="B44"/>
  <c r="F44" s="1"/>
  <c r="C44"/>
  <c r="B45"/>
  <c r="N45" s="1"/>
  <c r="C45"/>
  <c r="M45" s="1"/>
  <c r="B46"/>
  <c r="F46" s="1"/>
  <c r="C46"/>
  <c r="B47"/>
  <c r="J47" s="1"/>
  <c r="C47"/>
  <c r="M47" s="1"/>
  <c r="B48"/>
  <c r="F48" s="1"/>
  <c r="C48"/>
  <c r="B49"/>
  <c r="N49" s="1"/>
  <c r="C49"/>
  <c r="M49" s="1"/>
  <c r="B50"/>
  <c r="F50" s="1"/>
  <c r="C50"/>
  <c r="B51"/>
  <c r="J51" s="1"/>
  <c r="C51"/>
  <c r="M51" s="1"/>
  <c r="B52"/>
  <c r="F52" s="1"/>
  <c r="C52"/>
  <c r="B53"/>
  <c r="N53" s="1"/>
  <c r="C53"/>
  <c r="M53" s="1"/>
  <c r="B54"/>
  <c r="N54" s="1"/>
  <c r="C54"/>
  <c r="B55"/>
  <c r="N55" s="1"/>
  <c r="C55"/>
  <c r="M55" s="1"/>
  <c r="B56"/>
  <c r="N56" s="1"/>
  <c r="C56"/>
  <c r="M56" s="1"/>
  <c r="D8" i="2"/>
  <c r="N8" s="1"/>
  <c r="D13"/>
  <c r="N13" s="1"/>
  <c r="D14"/>
  <c r="N14" s="1"/>
  <c r="C8"/>
  <c r="O8" s="1"/>
  <c r="C13"/>
  <c r="O13" s="1"/>
  <c r="C14"/>
  <c r="O14" s="1"/>
  <c r="D11" i="3"/>
  <c r="D12" i="4"/>
  <c r="D14" i="3"/>
  <c r="D16"/>
  <c r="D15" i="4" s="1"/>
  <c r="D17" i="3"/>
  <c r="D16" i="4"/>
  <c r="D18" i="3"/>
  <c r="D17" i="4"/>
  <c r="D19" i="3"/>
  <c r="D18" i="4"/>
  <c r="D20" i="3"/>
  <c r="D19" i="4"/>
  <c r="D21" i="3"/>
  <c r="D20" i="4"/>
  <c r="D22" i="3"/>
  <c r="D21" i="4"/>
  <c r="D23" i="3"/>
  <c r="D22" i="4"/>
  <c r="D24" i="3"/>
  <c r="D23" i="4"/>
  <c r="D25" i="3"/>
  <c r="D24" i="4"/>
  <c r="D26" i="3"/>
  <c r="D25" i="4"/>
  <c r="D27" i="3"/>
  <c r="D26" i="4"/>
  <c r="D28" i="3"/>
  <c r="D27" i="4"/>
  <c r="D29" i="3"/>
  <c r="D28" i="4"/>
  <c r="D30" i="3"/>
  <c r="D29" i="4"/>
  <c r="D31" i="3"/>
  <c r="D30" i="4"/>
  <c r="D32" i="3"/>
  <c r="D31" i="4"/>
  <c r="D33" i="3"/>
  <c r="D32" i="4"/>
  <c r="D34" i="3"/>
  <c r="D33" i="4"/>
  <c r="D35" i="3"/>
  <c r="D34" i="4"/>
  <c r="D36" i="3"/>
  <c r="D35" i="4"/>
  <c r="D37" i="3"/>
  <c r="D36" i="4"/>
  <c r="D38" i="3"/>
  <c r="D37" i="4"/>
  <c r="D39" i="3"/>
  <c r="D38" i="4"/>
  <c r="D40" i="3"/>
  <c r="D39" i="4"/>
  <c r="D41" i="3"/>
  <c r="D40" i="4"/>
  <c r="D42" i="3"/>
  <c r="D41" i="4"/>
  <c r="D43" i="3"/>
  <c r="D42" i="4"/>
  <c r="D44" i="3"/>
  <c r="D43" i="4"/>
  <c r="D45" i="3"/>
  <c r="D44" i="4"/>
  <c r="D46" i="3"/>
  <c r="D45" i="4"/>
  <c r="D47" i="3"/>
  <c r="D46" i="4"/>
  <c r="D48" i="3"/>
  <c r="D47" i="4"/>
  <c r="D49" i="3"/>
  <c r="D48" i="4"/>
  <c r="D50" i="3"/>
  <c r="D49" i="4"/>
  <c r="D51" i="3"/>
  <c r="D50" i="4"/>
  <c r="D52" i="3"/>
  <c r="D51" i="4"/>
  <c r="D53" i="3"/>
  <c r="D52" i="4"/>
  <c r="D54" i="3"/>
  <c r="D55"/>
  <c r="D56"/>
  <c r="D55" i="4"/>
  <c r="D57" i="3"/>
  <c r="D56" i="4"/>
  <c r="C9"/>
  <c r="M9" s="1"/>
  <c r="B9"/>
  <c r="N9" s="1"/>
  <c r="D6" i="2"/>
  <c r="N6" s="1"/>
  <c r="D10" i="3"/>
  <c r="E10" i="1"/>
  <c r="E7"/>
  <c r="J9" i="4"/>
  <c r="G6" i="2"/>
  <c r="G61" i="4"/>
  <c r="I64"/>
  <c r="E64"/>
  <c r="F63"/>
  <c r="G62"/>
  <c r="L61"/>
  <c r="K63"/>
  <c r="N64"/>
  <c r="F13" i="2"/>
  <c r="L13"/>
  <c r="E61" i="4"/>
  <c r="H61"/>
  <c r="F64"/>
  <c r="G63"/>
  <c r="H62"/>
  <c r="K61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0"/>
  <c r="L56"/>
  <c r="H56"/>
  <c r="K55"/>
  <c r="G55"/>
  <c r="M54"/>
  <c r="F54"/>
  <c r="I53"/>
  <c r="E53"/>
  <c r="M52"/>
  <c r="H52"/>
  <c r="E52"/>
  <c r="E51"/>
  <c r="I51"/>
  <c r="F51"/>
  <c r="L51"/>
  <c r="H50"/>
  <c r="N50"/>
  <c r="G50"/>
  <c r="K50"/>
  <c r="E49"/>
  <c r="I49"/>
  <c r="F49"/>
  <c r="L49"/>
  <c r="H48"/>
  <c r="N48"/>
  <c r="G48"/>
  <c r="K48"/>
  <c r="E47"/>
  <c r="I47"/>
  <c r="F47"/>
  <c r="L47"/>
  <c r="H46"/>
  <c r="N46"/>
  <c r="G46"/>
  <c r="K46"/>
  <c r="E45"/>
  <c r="I45"/>
  <c r="F45"/>
  <c r="L45"/>
  <c r="H44"/>
  <c r="N44"/>
  <c r="G44"/>
  <c r="K44"/>
  <c r="E43"/>
  <c r="I43"/>
  <c r="F43"/>
  <c r="L43"/>
  <c r="H42"/>
  <c r="N42"/>
  <c r="G42"/>
  <c r="K42"/>
  <c r="E41"/>
  <c r="I41"/>
  <c r="F41"/>
  <c r="L41"/>
  <c r="H40"/>
  <c r="N40"/>
  <c r="G40"/>
  <c r="K40"/>
  <c r="E39"/>
  <c r="I39"/>
  <c r="F39"/>
  <c r="L39"/>
  <c r="H38"/>
  <c r="N38"/>
  <c r="G38"/>
  <c r="K38"/>
  <c r="E37"/>
  <c r="I37"/>
  <c r="F37"/>
  <c r="L37"/>
  <c r="H36"/>
  <c r="N36"/>
  <c r="G36"/>
  <c r="K36"/>
  <c r="E35"/>
  <c r="I35"/>
  <c r="F35"/>
  <c r="L35"/>
  <c r="H34"/>
  <c r="N34"/>
  <c r="G34"/>
  <c r="K34"/>
  <c r="E33"/>
  <c r="I33"/>
  <c r="F33"/>
  <c r="L33"/>
  <c r="H32"/>
  <c r="N32"/>
  <c r="G32"/>
  <c r="K32"/>
  <c r="E31"/>
  <c r="I31"/>
  <c r="F31"/>
  <c r="L31"/>
  <c r="H30"/>
  <c r="N30"/>
  <c r="G30"/>
  <c r="K30"/>
  <c r="E29"/>
  <c r="I29"/>
  <c r="F29"/>
  <c r="L29"/>
  <c r="H28"/>
  <c r="N28"/>
  <c r="G28"/>
  <c r="K28"/>
  <c r="E27"/>
  <c r="I27"/>
  <c r="F27"/>
  <c r="L27"/>
  <c r="H26"/>
  <c r="N26"/>
  <c r="G26"/>
  <c r="K26"/>
  <c r="E25"/>
  <c r="I25"/>
  <c r="F25"/>
  <c r="L25"/>
  <c r="H24"/>
  <c r="N24"/>
  <c r="G24"/>
  <c r="K24"/>
  <c r="E23"/>
  <c r="I23"/>
  <c r="F23"/>
  <c r="L23"/>
  <c r="H22"/>
  <c r="N22"/>
  <c r="G22"/>
  <c r="K22"/>
  <c r="E21"/>
  <c r="I21"/>
  <c r="F21"/>
  <c r="L21"/>
  <c r="H20"/>
  <c r="N20"/>
  <c r="G20"/>
  <c r="K20"/>
  <c r="E19"/>
  <c r="I19"/>
  <c r="F19"/>
  <c r="L19"/>
  <c r="H18"/>
  <c r="N18"/>
  <c r="G18"/>
  <c r="K18"/>
  <c r="E17"/>
  <c r="I17"/>
  <c r="F17"/>
  <c r="L17"/>
  <c r="H16"/>
  <c r="N16"/>
  <c r="G16"/>
  <c r="K16"/>
  <c r="I15"/>
  <c r="L15"/>
  <c r="N14"/>
  <c r="K14"/>
  <c r="E13"/>
  <c r="I13"/>
  <c r="F13"/>
  <c r="L13"/>
  <c r="N12"/>
  <c r="E11"/>
  <c r="F11"/>
  <c r="H10"/>
  <c r="E10"/>
  <c r="I56"/>
  <c r="E56"/>
  <c r="F55"/>
  <c r="I54"/>
  <c r="E54"/>
  <c r="F53"/>
  <c r="K52"/>
  <c r="G52"/>
  <c r="K13" i="2"/>
  <c r="J49" i="4" l="1"/>
  <c r="J45"/>
  <c r="J41"/>
  <c r="J37"/>
  <c r="J33"/>
  <c r="J29"/>
  <c r="J25"/>
  <c r="J21"/>
  <c r="J17"/>
  <c r="I52"/>
  <c r="I10"/>
  <c r="L10"/>
  <c r="J11"/>
  <c r="I11"/>
  <c r="K12"/>
  <c r="F12"/>
  <c r="H13"/>
  <c r="K13"/>
  <c r="G13"/>
  <c r="P13" s="1"/>
  <c r="N13"/>
  <c r="G14"/>
  <c r="H14"/>
  <c r="F15"/>
  <c r="E15"/>
  <c r="I16"/>
  <c r="E16"/>
  <c r="L16"/>
  <c r="H17"/>
  <c r="K17"/>
  <c r="G17"/>
  <c r="I18"/>
  <c r="E18"/>
  <c r="L18"/>
  <c r="H19"/>
  <c r="K19"/>
  <c r="G19"/>
  <c r="N19"/>
  <c r="I20"/>
  <c r="E20"/>
  <c r="L20"/>
  <c r="H21"/>
  <c r="K21"/>
  <c r="G21"/>
  <c r="I22"/>
  <c r="E22"/>
  <c r="L22"/>
  <c r="H23"/>
  <c r="K23"/>
  <c r="G23"/>
  <c r="N23"/>
  <c r="I24"/>
  <c r="E24"/>
  <c r="L24"/>
  <c r="H25"/>
  <c r="K25"/>
  <c r="G25"/>
  <c r="I26"/>
  <c r="E26"/>
  <c r="L26"/>
  <c r="H27"/>
  <c r="K27"/>
  <c r="G27"/>
  <c r="N27"/>
  <c r="I28"/>
  <c r="E28"/>
  <c r="L28"/>
  <c r="H29"/>
  <c r="K29"/>
  <c r="G29"/>
  <c r="I30"/>
  <c r="E30"/>
  <c r="L30"/>
  <c r="H31"/>
  <c r="K31"/>
  <c r="G31"/>
  <c r="N31"/>
  <c r="I32"/>
  <c r="E32"/>
  <c r="L32"/>
  <c r="H33"/>
  <c r="K33"/>
  <c r="G33"/>
  <c r="I34"/>
  <c r="E34"/>
  <c r="L34"/>
  <c r="H35"/>
  <c r="K35"/>
  <c r="G35"/>
  <c r="N35"/>
  <c r="I36"/>
  <c r="E36"/>
  <c r="L36"/>
  <c r="H37"/>
  <c r="K37"/>
  <c r="G37"/>
  <c r="I38"/>
  <c r="E38"/>
  <c r="L38"/>
  <c r="H39"/>
  <c r="K39"/>
  <c r="G39"/>
  <c r="N39"/>
  <c r="I40"/>
  <c r="E40"/>
  <c r="L40"/>
  <c r="H41"/>
  <c r="K41"/>
  <c r="G41"/>
  <c r="I42"/>
  <c r="E42"/>
  <c r="L42"/>
  <c r="H43"/>
  <c r="K43"/>
  <c r="G43"/>
  <c r="N43"/>
  <c r="I44"/>
  <c r="E44"/>
  <c r="L44"/>
  <c r="H45"/>
  <c r="K45"/>
  <c r="G45"/>
  <c r="I46"/>
  <c r="E46"/>
  <c r="L46"/>
  <c r="H47"/>
  <c r="K47"/>
  <c r="G47"/>
  <c r="N47"/>
  <c r="I48"/>
  <c r="E48"/>
  <c r="L48"/>
  <c r="H49"/>
  <c r="K49"/>
  <c r="G49"/>
  <c r="I50"/>
  <c r="E50"/>
  <c r="L50"/>
  <c r="H51"/>
  <c r="K51"/>
  <c r="G51"/>
  <c r="N51"/>
  <c r="N52"/>
  <c r="L52"/>
  <c r="L63"/>
  <c r="F62"/>
  <c r="D62" s="1"/>
  <c r="E63"/>
  <c r="I63"/>
  <c r="H64"/>
  <c r="F61"/>
  <c r="D61" s="1"/>
  <c r="N62"/>
  <c r="K62"/>
  <c r="K64"/>
  <c r="E62"/>
  <c r="I62"/>
  <c r="H63"/>
  <c r="D63" s="1"/>
  <c r="G64"/>
  <c r="D64" s="1"/>
  <c r="I61"/>
  <c r="G9"/>
  <c r="D13"/>
  <c r="D10"/>
  <c r="R13"/>
  <c r="R12"/>
  <c r="J55"/>
  <c r="I14"/>
  <c r="E14"/>
  <c r="P14" s="1"/>
  <c r="L14"/>
  <c r="R14"/>
  <c r="H15"/>
  <c r="K15"/>
  <c r="G15"/>
  <c r="N15"/>
  <c r="J11" i="2"/>
  <c r="J10"/>
  <c r="A12" i="4"/>
  <c r="Q14"/>
  <c r="Q13"/>
  <c r="Q12"/>
  <c r="I12" i="2"/>
  <c r="J12"/>
  <c r="D9" i="4"/>
  <c r="D14"/>
  <c r="G12"/>
  <c r="I13" i="2"/>
  <c r="G13"/>
  <c r="M13"/>
  <c r="L8"/>
  <c r="J13"/>
  <c r="H13"/>
  <c r="M6"/>
  <c r="O6"/>
  <c r="H53" i="4"/>
  <c r="L53"/>
  <c r="G54"/>
  <c r="K54"/>
  <c r="H55"/>
  <c r="L55"/>
  <c r="G56"/>
  <c r="K56"/>
  <c r="G53"/>
  <c r="K53"/>
  <c r="H54"/>
  <c r="L54"/>
  <c r="E55"/>
  <c r="I55"/>
  <c r="F56"/>
  <c r="L9"/>
  <c r="I9"/>
  <c r="K9"/>
  <c r="H9"/>
  <c r="E9"/>
  <c r="F9"/>
  <c r="I8" i="2"/>
  <c r="F8"/>
  <c r="J8"/>
  <c r="H8"/>
  <c r="K10" i="4"/>
  <c r="G10"/>
  <c r="N10"/>
  <c r="J7" i="2"/>
  <c r="H7"/>
  <c r="O7"/>
  <c r="I7"/>
  <c r="L7"/>
  <c r="L6"/>
  <c r="R9" i="4" s="1"/>
  <c r="I6" i="2"/>
  <c r="F6"/>
  <c r="K6"/>
  <c r="E6"/>
  <c r="J6"/>
  <c r="L11" i="4"/>
  <c r="H11"/>
  <c r="K11"/>
  <c r="G11"/>
  <c r="N11"/>
  <c r="I12"/>
  <c r="E12"/>
  <c r="P12" s="1"/>
  <c r="L12"/>
  <c r="L14" i="2"/>
  <c r="J14"/>
  <c r="I14"/>
  <c r="H14"/>
  <c r="F14"/>
  <c r="E13"/>
  <c r="D54" i="4"/>
  <c r="D53"/>
  <c r="O12" l="1"/>
  <c r="O13"/>
  <c r="O14"/>
  <c r="P11"/>
  <c r="O11"/>
  <c r="R11"/>
  <c r="Q11"/>
  <c r="O9"/>
  <c r="R10"/>
  <c r="Q10"/>
  <c r="O10"/>
  <c r="P10"/>
  <c r="P9"/>
  <c r="Q9"/>
</calcChain>
</file>

<file path=xl/sharedStrings.xml><?xml version="1.0" encoding="utf-8"?>
<sst xmlns="http://schemas.openxmlformats.org/spreadsheetml/2006/main" count="317" uniqueCount="107">
  <si>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</si>
  <si>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</si>
  <si>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</si>
  <si>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</si>
  <si>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</si>
  <si>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</si>
  <si>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</si>
  <si>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</si>
  <si>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</si>
  <si>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</si>
  <si>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</si>
  <si>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</si>
  <si>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</si>
  <si>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</si>
  <si>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</si>
  <si>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</si>
  <si>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</si>
  <si>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</si>
  <si>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indexed="10"/>
        <rFont val="Calibri"/>
        <family val="2"/>
      </rPr>
      <t xml:space="preserve"> [mg/l X MGD X 3.78 = Kg/d]</t>
    </r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</si>
  <si>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</si>
  <si>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</si>
  <si>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</si>
  <si>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</si>
  <si>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</si>
  <si>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</si>
  <si>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</si>
  <si>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</si>
  <si>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</si>
  <si>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</si>
  <si>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</si>
  <si>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</si>
  <si>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</si>
  <si>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indexed="10"/>
        <rFont val="Calibri"/>
        <family val="2"/>
      </rPr>
      <t>*</t>
    </r>
  </si>
  <si>
    <r>
      <t>SKN</t>
    </r>
    <r>
      <rPr>
        <sz val="10"/>
        <color indexed="10"/>
        <rFont val="Calibri"/>
        <family val="2"/>
      </rPr>
      <t>*</t>
    </r>
  </si>
  <si>
    <r>
      <t>TDN</t>
    </r>
    <r>
      <rPr>
        <sz val="10"/>
        <color indexed="10"/>
        <rFont val="Calibri"/>
        <family val="2"/>
      </rPr>
      <t>*</t>
    </r>
  </si>
  <si>
    <t>Dry 2012</t>
  </si>
  <si>
    <t>Wet 2012/3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</si>
  <si>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</si>
  <si>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</si>
  <si>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</si>
  <si>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</si>
  <si>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indexed="8"/>
        <rFont val="Calibri"/>
        <family val="2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</si>
  <si>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</si>
  <si>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</si>
  <si>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</si>
  <si>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</si>
  <si>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</si>
  <si>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</si>
  <si>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</si>
  <si>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</si>
  <si>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</si>
  <si>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indexed="10"/>
        <rFont val="Calibri"/>
        <family val="2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</si>
  <si>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</si>
  <si>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</si>
  <si>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</si>
  <si>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</si>
  <si>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</si>
  <si>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</si>
  <si>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</si>
  <si>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</si>
  <si>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</si>
  <si>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</si>
  <si>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</si>
  <si>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</si>
  <si>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</si>
  <si>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</si>
  <si>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indexed="10"/>
        <rFont val="Calibri"/>
        <family val="2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</si>
  <si>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</si>
  <si>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indexed="10"/>
        <rFont val="Calibri"/>
        <family val="2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</si>
  <si>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</si>
  <si>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</si>
  <si>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</si>
  <si>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</si>
  <si>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</si>
  <si>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</si>
  <si>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</si>
  <si>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  <r>
      <rPr>
        <sz val="10"/>
        <color indexed="10"/>
        <rFont val="Calibri"/>
        <family val="2"/>
      </rPr>
      <t>**</t>
    </r>
  </si>
  <si>
    <r>
      <t>pH</t>
    </r>
    <r>
      <rPr>
        <sz val="10"/>
        <color indexed="10"/>
        <rFont val="Calibri"/>
        <family val="2"/>
      </rPr>
      <t>**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</si>
  <si>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</si>
  <si>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r>
      <t>Effluent MDL / ML (mg/l)</t>
    </r>
    <r>
      <rPr>
        <sz val="10"/>
        <color indexed="8"/>
        <rFont val="Calibri"/>
        <family val="2"/>
      </rPr>
      <t xml:space="preserve"> </t>
    </r>
  </si>
  <si>
    <t>(major dischargers wet and dry season sampling for 2 years, minor dischargers for one year)</t>
  </si>
  <si>
    <t>[Agency Name]</t>
  </si>
  <si>
    <t>[Agency contact person and phone]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</si>
  <si>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</si>
  <si>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</si>
  <si>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indexed="60"/>
        <rFont val="Calibri"/>
        <family val="2"/>
      </rPr>
      <t>BOTH</t>
    </r>
    <r>
      <rPr>
        <b/>
        <sz val="11"/>
        <color indexed="60"/>
        <rFont val="Calibri"/>
        <family val="2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</si>
  <si>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</si>
  <si>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</si>
  <si>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</si>
  <si>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</si>
  <si>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</si>
  <si>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</si>
  <si>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</si>
  <si>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</si>
  <si>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</si>
  <si>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Sausalito - Marin City Sanitary District</t>
  </si>
  <si>
    <t>Omar Arias-Montez</t>
  </si>
  <si>
    <t>7/16-17/12</t>
  </si>
  <si>
    <t>8/6-7/12</t>
  </si>
  <si>
    <t>9/4-5/12</t>
  </si>
  <si>
    <t>10/11-12/13</t>
  </si>
  <si>
    <t>11/8-9/12</t>
  </si>
  <si>
    <t>NA</t>
  </si>
  <si>
    <t>12/2-3/13</t>
  </si>
  <si>
    <t>High Flow Sample</t>
  </si>
  <si>
    <t>12/30-31/12</t>
  </si>
  <si>
    <t>No Influent Data Required</t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</si>
</sst>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0.000"/>
    <numFmt numFmtId="167" formatCode="0.0000"/>
  </numFmts>
  <fonts count="20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sz val="11"/>
      <color indexed="60"/>
      <name val="Calibri"/>
      <family val="2"/>
    </font>
    <font>
      <b/>
      <u/>
      <sz val="11"/>
      <color indexed="60"/>
      <name val="Calibri"/>
      <family val="2"/>
    </font>
    <font>
      <sz val="10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9">
    <xf numFmtId="0" fontId="0" fillId="0" borderId="0" xfId="0"/>
    <xf numFmtId="0" fontId="7" fillId="0" borderId="1" xfId="0" applyFont="1" applyBorder="1"/>
    <xf numFmtId="0" fontId="7" fillId="0" borderId="2" xfId="0" applyFont="1" applyBorder="1"/>
    <xf numFmtId="0" fontId="7" fillId="0" borderId="0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2" borderId="6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0" fillId="3" borderId="7" xfId="0" applyFill="1" applyBorder="1" applyAlignment="1">
      <alignment vertical="top" wrapText="1"/>
    </xf>
    <xf numFmtId="0" fontId="0" fillId="3" borderId="12" xfId="0" applyFill="1" applyBorder="1" applyAlignment="1">
      <alignment vertical="top" wrapText="1"/>
    </xf>
    <xf numFmtId="0" fontId="0" fillId="0" borderId="0" xfId="0" applyFont="1"/>
    <xf numFmtId="0" fontId="9" fillId="0" borderId="0" xfId="0" applyFont="1" applyAlignment="1"/>
    <xf numFmtId="0" fontId="10" fillId="0" borderId="13" xfId="0" applyFont="1" applyBorder="1"/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0" borderId="9" xfId="0" applyFont="1" applyBorder="1"/>
    <xf numFmtId="0" fontId="7" fillId="0" borderId="8" xfId="0" applyFont="1" applyBorder="1"/>
    <xf numFmtId="164" fontId="7" fillId="0" borderId="9" xfId="0" applyNumberFormat="1" applyFont="1" applyBorder="1"/>
    <xf numFmtId="0" fontId="7" fillId="0" borderId="14" xfId="0" applyFont="1" applyBorder="1"/>
    <xf numFmtId="0" fontId="7" fillId="4" borderId="14" xfId="0" applyFont="1" applyFill="1" applyBorder="1"/>
    <xf numFmtId="164" fontId="7" fillId="0" borderId="1" xfId="0" applyNumberFormat="1" applyFont="1" applyBorder="1"/>
    <xf numFmtId="0" fontId="7" fillId="4" borderId="0" xfId="0" applyFont="1" applyFill="1" applyBorder="1"/>
    <xf numFmtId="164" fontId="7" fillId="0" borderId="3" xfId="0" applyNumberFormat="1" applyFont="1" applyBorder="1"/>
    <xf numFmtId="0" fontId="7" fillId="4" borderId="5" xfId="0" applyFont="1" applyFill="1" applyBorder="1"/>
    <xf numFmtId="0" fontId="0" fillId="0" borderId="14" xfId="0" applyBorder="1"/>
    <xf numFmtId="0" fontId="0" fillId="0" borderId="0" xfId="0" applyBorder="1"/>
    <xf numFmtId="0" fontId="0" fillId="0" borderId="8" xfId="0" applyBorder="1"/>
    <xf numFmtId="0" fontId="0" fillId="0" borderId="2" xfId="0" applyBorder="1"/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11" fillId="0" borderId="13" xfId="0" applyFont="1" applyBorder="1"/>
    <xf numFmtId="0" fontId="7" fillId="2" borderId="15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0" fontId="0" fillId="0" borderId="1" xfId="0" applyBorder="1"/>
    <xf numFmtId="0" fontId="12" fillId="0" borderId="0" xfId="0" applyFont="1" applyBorder="1" applyAlignment="1"/>
    <xf numFmtId="0" fontId="12" fillId="0" borderId="5" xfId="0" applyFont="1" applyBorder="1" applyAlignment="1"/>
    <xf numFmtId="0" fontId="0" fillId="3" borderId="15" xfId="0" applyFill="1" applyBorder="1" applyAlignment="1">
      <alignment wrapText="1"/>
    </xf>
    <xf numFmtId="0" fontId="8" fillId="3" borderId="17" xfId="0" applyFont="1" applyFill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165" fontId="7" fillId="0" borderId="1" xfId="0" applyNumberFormat="1" applyFont="1" applyBorder="1" applyAlignment="1"/>
    <xf numFmtId="165" fontId="7" fillId="0" borderId="1" xfId="0" applyNumberFormat="1" applyFont="1" applyBorder="1"/>
    <xf numFmtId="0" fontId="10" fillId="0" borderId="0" xfId="0" applyFont="1" applyBorder="1"/>
    <xf numFmtId="164" fontId="7" fillId="0" borderId="15" xfId="0" applyNumberFormat="1" applyFont="1" applyBorder="1"/>
    <xf numFmtId="164" fontId="7" fillId="0" borderId="16" xfId="0" applyNumberFormat="1" applyFont="1" applyBorder="1"/>
    <xf numFmtId="164" fontId="7" fillId="0" borderId="17" xfId="0" applyNumberFormat="1" applyFont="1" applyBorder="1"/>
    <xf numFmtId="0" fontId="7" fillId="5" borderId="0" xfId="0" applyFont="1" applyFill="1" applyBorder="1"/>
    <xf numFmtId="165" fontId="7" fillId="5" borderId="1" xfId="0" applyNumberFormat="1" applyFont="1" applyFill="1" applyBorder="1"/>
    <xf numFmtId="0" fontId="7" fillId="5" borderId="13" xfId="0" applyFont="1" applyFill="1" applyBorder="1"/>
    <xf numFmtId="165" fontId="7" fillId="5" borderId="18" xfId="0" applyNumberFormat="1" applyFont="1" applyFill="1" applyBorder="1"/>
    <xf numFmtId="165" fontId="7" fillId="0" borderId="9" xfId="0" applyNumberFormat="1" applyFont="1" applyBorder="1"/>
    <xf numFmtId="0" fontId="11" fillId="0" borderId="0" xfId="0" applyFont="1" applyBorder="1"/>
    <xf numFmtId="0" fontId="7" fillId="5" borderId="18" xfId="0" applyFont="1" applyFill="1" applyBorder="1"/>
    <xf numFmtId="0" fontId="7" fillId="5" borderId="1" xfId="0" applyFont="1" applyFill="1" applyBorder="1"/>
    <xf numFmtId="0" fontId="7" fillId="5" borderId="16" xfId="0" applyFont="1" applyFill="1" applyBorder="1"/>
    <xf numFmtId="0" fontId="7" fillId="5" borderId="19" xfId="0" applyFont="1" applyFill="1" applyBorder="1"/>
    <xf numFmtId="0" fontId="7" fillId="5" borderId="3" xfId="0" applyFont="1" applyFill="1" applyBorder="1"/>
    <xf numFmtId="0" fontId="7" fillId="5" borderId="5" xfId="0" applyFont="1" applyFill="1" applyBorder="1"/>
    <xf numFmtId="0" fontId="7" fillId="5" borderId="17" xfId="0" applyFont="1" applyFill="1" applyBorder="1"/>
    <xf numFmtId="165" fontId="7" fillId="5" borderId="3" xfId="0" applyNumberFormat="1" applyFont="1" applyFill="1" applyBorder="1"/>
    <xf numFmtId="0" fontId="7" fillId="6" borderId="0" xfId="0" applyFont="1" applyFill="1" applyBorder="1"/>
    <xf numFmtId="0" fontId="7" fillId="6" borderId="5" xfId="0" applyFont="1" applyFill="1" applyBorder="1"/>
    <xf numFmtId="0" fontId="7" fillId="2" borderId="20" xfId="0" applyFont="1" applyFill="1" applyBorder="1" applyAlignment="1">
      <alignment horizontal="center" wrapText="1"/>
    </xf>
    <xf numFmtId="0" fontId="7" fillId="6" borderId="20" xfId="0" applyFont="1" applyFill="1" applyBorder="1"/>
    <xf numFmtId="0" fontId="0" fillId="0" borderId="21" xfId="0" applyBorder="1"/>
    <xf numFmtId="165" fontId="7" fillId="0" borderId="9" xfId="0" applyNumberFormat="1" applyFont="1" applyBorder="1" applyAlignment="1"/>
    <xf numFmtId="0" fontId="7" fillId="6" borderId="14" xfId="0" applyFont="1" applyFill="1" applyBorder="1"/>
    <xf numFmtId="165" fontId="7" fillId="5" borderId="1" xfId="0" applyNumberFormat="1" applyFont="1" applyFill="1" applyBorder="1" applyAlignment="1"/>
    <xf numFmtId="0" fontId="0" fillId="5" borderId="1" xfId="0" applyFill="1" applyBorder="1"/>
    <xf numFmtId="0" fontId="0" fillId="5" borderId="2" xfId="0" applyFill="1" applyBorder="1"/>
    <xf numFmtId="165" fontId="7" fillId="5" borderId="18" xfId="0" applyNumberFormat="1" applyFont="1" applyFill="1" applyBorder="1" applyAlignment="1"/>
    <xf numFmtId="0" fontId="0" fillId="5" borderId="18" xfId="0" applyFill="1" applyBorder="1"/>
    <xf numFmtId="0" fontId="0" fillId="5" borderId="22" xfId="0" applyFill="1" applyBorder="1"/>
    <xf numFmtId="165" fontId="7" fillId="5" borderId="3" xfId="0" applyNumberFormat="1" applyFont="1" applyFill="1" applyBorder="1" applyAlignment="1"/>
    <xf numFmtId="0" fontId="0" fillId="5" borderId="4" xfId="0" applyFill="1" applyBorder="1"/>
    <xf numFmtId="0" fontId="7" fillId="6" borderId="7" xfId="0" applyFont="1" applyFill="1" applyBorder="1"/>
    <xf numFmtId="0" fontId="7" fillId="2" borderId="23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wrapText="1"/>
    </xf>
    <xf numFmtId="0" fontId="7" fillId="6" borderId="15" xfId="0" applyFont="1" applyFill="1" applyBorder="1"/>
    <xf numFmtId="0" fontId="7" fillId="6" borderId="16" xfId="0" applyFont="1" applyFill="1" applyBorder="1"/>
    <xf numFmtId="0" fontId="7" fillId="6" borderId="17" xfId="0" applyFont="1" applyFill="1" applyBorder="1"/>
    <xf numFmtId="0" fontId="7" fillId="0" borderId="1" xfId="0" applyFont="1" applyFill="1" applyBorder="1"/>
    <xf numFmtId="0" fontId="7" fillId="0" borderId="0" xfId="0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0" fontId="7" fillId="0" borderId="16" xfId="0" applyFont="1" applyFill="1" applyBorder="1"/>
    <xf numFmtId="0" fontId="0" fillId="0" borderId="0" xfId="0" applyFill="1" applyBorder="1"/>
    <xf numFmtId="0" fontId="0" fillId="0" borderId="2" xfId="0" applyFill="1" applyBorder="1"/>
    <xf numFmtId="0" fontId="7" fillId="0" borderId="3" xfId="0" applyFont="1" applyFill="1" applyBorder="1"/>
    <xf numFmtId="0" fontId="7" fillId="0" borderId="5" xfId="0" applyFont="1" applyFill="1" applyBorder="1"/>
    <xf numFmtId="165" fontId="7" fillId="0" borderId="3" xfId="0" applyNumberFormat="1" applyFont="1" applyFill="1" applyBorder="1"/>
    <xf numFmtId="165" fontId="7" fillId="0" borderId="3" xfId="0" applyNumberFormat="1" applyFont="1" applyFill="1" applyBorder="1" applyAlignment="1"/>
    <xf numFmtId="0" fontId="7" fillId="0" borderId="17" xfId="0" applyFont="1" applyFill="1" applyBorder="1"/>
    <xf numFmtId="0" fontId="0" fillId="0" borderId="5" xfId="0" applyFill="1" applyBorder="1"/>
    <xf numFmtId="0" fontId="0" fillId="0" borderId="4" xfId="0" applyFill="1" applyBorder="1"/>
    <xf numFmtId="165" fontId="7" fillId="0" borderId="15" xfId="0" applyNumberFormat="1" applyFont="1" applyBorder="1"/>
    <xf numFmtId="165" fontId="7" fillId="0" borderId="16" xfId="0" applyNumberFormat="1" applyFont="1" applyFill="1" applyBorder="1"/>
    <xf numFmtId="165" fontId="7" fillId="0" borderId="16" xfId="0" applyNumberFormat="1" applyFont="1" applyBorder="1"/>
    <xf numFmtId="165" fontId="7" fillId="0" borderId="17" xfId="0" applyNumberFormat="1" applyFont="1" applyFill="1" applyBorder="1"/>
    <xf numFmtId="0" fontId="7" fillId="0" borderId="9" xfId="0" applyFont="1" applyFill="1" applyBorder="1"/>
    <xf numFmtId="0" fontId="0" fillId="5" borderId="16" xfId="0" applyFill="1" applyBorder="1"/>
    <xf numFmtId="0" fontId="0" fillId="5" borderId="19" xfId="0" applyFill="1" applyBorder="1"/>
    <xf numFmtId="0" fontId="0" fillId="5" borderId="3" xfId="0" applyFill="1" applyBorder="1"/>
    <xf numFmtId="0" fontId="0" fillId="5" borderId="17" xfId="0" applyFill="1" applyBorder="1"/>
    <xf numFmtId="0" fontId="0" fillId="0" borderId="0" xfId="0" applyBorder="1" applyAlignment="1"/>
    <xf numFmtId="0" fontId="7" fillId="4" borderId="15" xfId="0" applyFont="1" applyFill="1" applyBorder="1"/>
    <xf numFmtId="0" fontId="7" fillId="4" borderId="16" xfId="0" applyFont="1" applyFill="1" applyBorder="1"/>
    <xf numFmtId="0" fontId="7" fillId="4" borderId="17" xfId="0" applyFont="1" applyFill="1" applyBorder="1"/>
    <xf numFmtId="0" fontId="7" fillId="4" borderId="1" xfId="0" applyFont="1" applyFill="1" applyBorder="1"/>
    <xf numFmtId="0" fontId="7" fillId="4" borderId="3" xfId="0" applyFont="1" applyFill="1" applyBorder="1"/>
    <xf numFmtId="0" fontId="7" fillId="0" borderId="18" xfId="0" applyFont="1" applyBorder="1"/>
    <xf numFmtId="0" fontId="7" fillId="0" borderId="13" xfId="0" applyFont="1" applyBorder="1"/>
    <xf numFmtId="0" fontId="11" fillId="0" borderId="18" xfId="0" applyFont="1" applyBorder="1"/>
    <xf numFmtId="0" fontId="7" fillId="3" borderId="25" xfId="0" applyFont="1" applyFill="1" applyBorder="1" applyAlignment="1">
      <alignment horizontal="center" wrapText="1"/>
    </xf>
    <xf numFmtId="0" fontId="7" fillId="0" borderId="12" xfId="0" applyFont="1" applyBorder="1"/>
    <xf numFmtId="0" fontId="7" fillId="5" borderId="26" xfId="0" applyFont="1" applyFill="1" applyBorder="1"/>
    <xf numFmtId="0" fontId="7" fillId="0" borderId="26" xfId="0" applyFont="1" applyBorder="1"/>
    <xf numFmtId="0" fontId="7" fillId="5" borderId="27" xfId="0" applyFont="1" applyFill="1" applyBorder="1"/>
    <xf numFmtId="0" fontId="7" fillId="5" borderId="25" xfId="0" applyFont="1" applyFill="1" applyBorder="1"/>
    <xf numFmtId="0" fontId="7" fillId="0" borderId="26" xfId="0" applyFont="1" applyFill="1" applyBorder="1"/>
    <xf numFmtId="0" fontId="7" fillId="0" borderId="25" xfId="0" applyFont="1" applyFill="1" applyBorder="1"/>
    <xf numFmtId="0" fontId="7" fillId="2" borderId="26" xfId="0" applyFont="1" applyFill="1" applyBorder="1" applyAlignment="1">
      <alignment horizontal="center" wrapText="1"/>
    </xf>
    <xf numFmtId="0" fontId="7" fillId="0" borderId="27" xfId="0" applyFont="1" applyBorder="1"/>
    <xf numFmtId="0" fontId="13" fillId="3" borderId="11" xfId="0" applyFont="1" applyFill="1" applyBorder="1" applyAlignment="1">
      <alignment horizontal="center" wrapText="1"/>
    </xf>
    <xf numFmtId="0" fontId="13" fillId="2" borderId="11" xfId="0" applyFont="1" applyFill="1" applyBorder="1" applyAlignment="1">
      <alignment horizontal="center" wrapText="1"/>
    </xf>
    <xf numFmtId="0" fontId="7" fillId="2" borderId="28" xfId="0" applyFont="1" applyFill="1" applyBorder="1" applyAlignment="1">
      <alignment horizontal="center" wrapText="1"/>
    </xf>
    <xf numFmtId="165" fontId="7" fillId="0" borderId="29" xfId="0" applyNumberFormat="1" applyFont="1" applyBorder="1"/>
    <xf numFmtId="165" fontId="7" fillId="0" borderId="28" xfId="0" applyNumberFormat="1" applyFont="1" applyFill="1" applyBorder="1"/>
    <xf numFmtId="165" fontId="7" fillId="5" borderId="28" xfId="0" applyNumberFormat="1" applyFont="1" applyFill="1" applyBorder="1"/>
    <xf numFmtId="165" fontId="7" fillId="5" borderId="31" xfId="0" applyNumberFormat="1" applyFont="1" applyFill="1" applyBorder="1"/>
    <xf numFmtId="165" fontId="7" fillId="0" borderId="12" xfId="0" applyNumberFormat="1" applyFont="1" applyBorder="1"/>
    <xf numFmtId="165" fontId="7" fillId="0" borderId="26" xfId="0" applyNumberFormat="1" applyFont="1" applyFill="1" applyBorder="1"/>
    <xf numFmtId="165" fontId="7" fillId="5" borderId="26" xfId="0" applyNumberFormat="1" applyFont="1" applyFill="1" applyBorder="1"/>
    <xf numFmtId="165" fontId="7" fillId="5" borderId="25" xfId="0" applyNumberFormat="1" applyFont="1" applyFill="1" applyBorder="1"/>
    <xf numFmtId="0" fontId="7" fillId="3" borderId="31" xfId="0" applyFont="1" applyFill="1" applyBorder="1" applyAlignment="1">
      <alignment horizontal="center" wrapText="1"/>
    </xf>
    <xf numFmtId="165" fontId="7" fillId="0" borderId="28" xfId="0" applyNumberFormat="1" applyFont="1" applyBorder="1"/>
    <xf numFmtId="165" fontId="7" fillId="5" borderId="30" xfId="0" applyNumberFormat="1" applyFont="1" applyFill="1" applyBorder="1"/>
    <xf numFmtId="165" fontId="7" fillId="0" borderId="26" xfId="0" applyNumberFormat="1" applyFont="1" applyBorder="1"/>
    <xf numFmtId="165" fontId="7" fillId="5" borderId="27" xfId="0" applyNumberFormat="1" applyFont="1" applyFill="1" applyBorder="1"/>
    <xf numFmtId="165" fontId="7" fillId="0" borderId="29" xfId="0" applyNumberFormat="1" applyFont="1" applyBorder="1" applyAlignment="1"/>
    <xf numFmtId="165" fontId="7" fillId="5" borderId="28" xfId="0" applyNumberFormat="1" applyFont="1" applyFill="1" applyBorder="1" applyAlignment="1"/>
    <xf numFmtId="165" fontId="7" fillId="0" borderId="28" xfId="0" applyNumberFormat="1" applyFont="1" applyBorder="1" applyAlignment="1"/>
    <xf numFmtId="165" fontId="7" fillId="5" borderId="30" xfId="0" applyNumberFormat="1" applyFont="1" applyFill="1" applyBorder="1" applyAlignment="1"/>
    <xf numFmtId="165" fontId="7" fillId="5" borderId="31" xfId="0" applyNumberFormat="1" applyFont="1" applyFill="1" applyBorder="1" applyAlignment="1"/>
    <xf numFmtId="165" fontId="7" fillId="0" borderId="12" xfId="0" applyNumberFormat="1" applyFont="1" applyBorder="1" applyAlignment="1"/>
    <xf numFmtId="165" fontId="7" fillId="5" borderId="26" xfId="0" applyNumberFormat="1" applyFont="1" applyFill="1" applyBorder="1" applyAlignment="1"/>
    <xf numFmtId="165" fontId="7" fillId="0" borderId="26" xfId="0" applyNumberFormat="1" applyFont="1" applyBorder="1" applyAlignment="1"/>
    <xf numFmtId="165" fontId="7" fillId="5" borderId="27" xfId="0" applyNumberFormat="1" applyFont="1" applyFill="1" applyBorder="1" applyAlignment="1"/>
    <xf numFmtId="165" fontId="7" fillId="5" borderId="25" xfId="0" applyNumberFormat="1" applyFont="1" applyFill="1" applyBorder="1" applyAlignment="1"/>
    <xf numFmtId="165" fontId="7" fillId="0" borderId="31" xfId="0" applyNumberFormat="1" applyFont="1" applyFill="1" applyBorder="1"/>
    <xf numFmtId="165" fontId="7" fillId="0" borderId="25" xfId="0" applyNumberFormat="1" applyFont="1" applyFill="1" applyBorder="1"/>
    <xf numFmtId="165" fontId="7" fillId="0" borderId="28" xfId="0" applyNumberFormat="1" applyFont="1" applyFill="1" applyBorder="1" applyAlignment="1"/>
    <xf numFmtId="165" fontId="7" fillId="0" borderId="31" xfId="0" applyNumberFormat="1" applyFont="1" applyFill="1" applyBorder="1" applyAlignment="1"/>
    <xf numFmtId="165" fontId="7" fillId="0" borderId="26" xfId="0" applyNumberFormat="1" applyFont="1" applyFill="1" applyBorder="1" applyAlignment="1"/>
    <xf numFmtId="165" fontId="7" fillId="0" borderId="25" xfId="0" applyNumberFormat="1" applyFont="1" applyFill="1" applyBorder="1" applyAlignment="1"/>
    <xf numFmtId="0" fontId="7" fillId="2" borderId="14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2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7" fillId="3" borderId="9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14" fillId="7" borderId="9" xfId="0" applyFont="1" applyFill="1" applyBorder="1"/>
    <xf numFmtId="0" fontId="0" fillId="7" borderId="14" xfId="0" applyFill="1" applyBorder="1"/>
    <xf numFmtId="0" fontId="0" fillId="7" borderId="8" xfId="0" applyFill="1" applyBorder="1"/>
    <xf numFmtId="0" fontId="0" fillId="7" borderId="1" xfId="0" applyFill="1" applyBorder="1"/>
    <xf numFmtId="0" fontId="0" fillId="7" borderId="0" xfId="0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5" xfId="0" applyFill="1" applyBorder="1"/>
    <xf numFmtId="0" fontId="0" fillId="7" borderId="4" xfId="0" applyFill="1" applyBorder="1"/>
    <xf numFmtId="0" fontId="7" fillId="3" borderId="5" xfId="0" applyFont="1" applyFill="1" applyBorder="1" applyAlignment="1">
      <alignment horizontal="center" wrapText="1"/>
    </xf>
    <xf numFmtId="0" fontId="15" fillId="3" borderId="25" xfId="0" applyFont="1" applyFill="1" applyBorder="1" applyAlignment="1">
      <alignment horizontal="center" wrapText="1"/>
    </xf>
    <xf numFmtId="0" fontId="7" fillId="6" borderId="9" xfId="0" applyFont="1" applyFill="1" applyBorder="1"/>
    <xf numFmtId="0" fontId="7" fillId="6" borderId="12" xfId="0" applyFont="1" applyFill="1" applyBorder="1"/>
    <xf numFmtId="0" fontId="7" fillId="6" borderId="1" xfId="0" applyFont="1" applyFill="1" applyBorder="1"/>
    <xf numFmtId="0" fontId="7" fillId="6" borderId="26" xfId="0" applyFont="1" applyFill="1" applyBorder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6" fillId="2" borderId="0" xfId="0" applyFont="1" applyFill="1" applyBorder="1" applyAlignment="1">
      <alignment horizontal="center" wrapText="1"/>
    </xf>
    <xf numFmtId="0" fontId="12" fillId="0" borderId="0" xfId="0" applyFont="1"/>
    <xf numFmtId="0" fontId="16" fillId="3" borderId="10" xfId="0" applyFont="1" applyFill="1" applyBorder="1" applyAlignment="1">
      <alignment horizontal="center" wrapText="1"/>
    </xf>
    <xf numFmtId="0" fontId="7" fillId="6" borderId="19" xfId="0" applyFont="1" applyFill="1" applyBorder="1"/>
    <xf numFmtId="0" fontId="9" fillId="0" borderId="0" xfId="0" applyFont="1" applyAlignment="1">
      <alignment horizontal="center"/>
    </xf>
    <xf numFmtId="0" fontId="7" fillId="5" borderId="32" xfId="0" applyFont="1" applyFill="1" applyBorder="1"/>
    <xf numFmtId="0" fontId="7" fillId="5" borderId="33" xfId="0" applyFont="1" applyFill="1" applyBorder="1"/>
    <xf numFmtId="0" fontId="7" fillId="5" borderId="34" xfId="0" applyFont="1" applyFill="1" applyBorder="1"/>
    <xf numFmtId="165" fontId="7" fillId="5" borderId="33" xfId="0" applyNumberFormat="1" applyFont="1" applyFill="1" applyBorder="1" applyAlignment="1"/>
    <xf numFmtId="164" fontId="7" fillId="0" borderId="0" xfId="0" applyNumberFormat="1" applyFont="1" applyBorder="1"/>
    <xf numFmtId="164" fontId="7" fillId="5" borderId="34" xfId="0" applyNumberFormat="1" applyFont="1" applyFill="1" applyBorder="1"/>
    <xf numFmtId="164" fontId="7" fillId="5" borderId="5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14" fontId="7" fillId="0" borderId="9" xfId="0" applyNumberFormat="1" applyFont="1" applyBorder="1"/>
    <xf numFmtId="14" fontId="7" fillId="5" borderId="1" xfId="0" applyNumberFormat="1" applyFont="1" applyFill="1" applyBorder="1"/>
    <xf numFmtId="14" fontId="7" fillId="0" borderId="1" xfId="0" applyNumberFormat="1" applyFont="1" applyBorder="1"/>
    <xf numFmtId="14" fontId="7" fillId="5" borderId="3" xfId="0" applyNumberFormat="1" applyFont="1" applyFill="1" applyBorder="1"/>
    <xf numFmtId="14" fontId="7" fillId="0" borderId="15" xfId="0" applyNumberFormat="1" applyFont="1" applyBorder="1"/>
    <xf numFmtId="14" fontId="7" fillId="0" borderId="16" xfId="0" applyNumberFormat="1" applyFont="1" applyFill="1" applyBorder="1"/>
    <xf numFmtId="14" fontId="7" fillId="0" borderId="19" xfId="0" applyNumberFormat="1" applyFont="1" applyBorder="1"/>
    <xf numFmtId="14" fontId="7" fillId="5" borderId="16" xfId="0" applyNumberFormat="1" applyFont="1" applyFill="1" applyBorder="1"/>
    <xf numFmtId="14" fontId="7" fillId="5" borderId="17" xfId="0" applyNumberFormat="1" applyFont="1" applyFill="1" applyBorder="1"/>
    <xf numFmtId="14" fontId="7" fillId="0" borderId="16" xfId="0" applyNumberFormat="1" applyFont="1" applyBorder="1"/>
    <xf numFmtId="14" fontId="7" fillId="0" borderId="1" xfId="0" applyNumberFormat="1" applyFont="1" applyFill="1" applyBorder="1"/>
    <xf numFmtId="0" fontId="17" fillId="0" borderId="0" xfId="0" applyFont="1"/>
    <xf numFmtId="0" fontId="7" fillId="2" borderId="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14" fontId="7" fillId="8" borderId="16" xfId="0" applyNumberFormat="1" applyFont="1" applyFill="1" applyBorder="1"/>
    <xf numFmtId="14" fontId="7" fillId="8" borderId="17" xfId="0" applyNumberFormat="1" applyFont="1" applyFill="1" applyBorder="1"/>
    <xf numFmtId="0" fontId="10" fillId="2" borderId="16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8" fillId="3" borderId="20" xfId="0" applyFont="1" applyFill="1" applyBorder="1" applyAlignment="1">
      <alignment wrapText="1"/>
    </xf>
    <xf numFmtId="0" fontId="0" fillId="5" borderId="36" xfId="0" applyFill="1" applyBorder="1"/>
    <xf numFmtId="0" fontId="0" fillId="0" borderId="36" xfId="0" applyBorder="1"/>
    <xf numFmtId="0" fontId="0" fillId="5" borderId="37" xfId="0" applyFill="1" applyBorder="1"/>
    <xf numFmtId="0" fontId="0" fillId="0" borderId="38" xfId="0" applyBorder="1"/>
    <xf numFmtId="0" fontId="0" fillId="5" borderId="39" xfId="0" applyFill="1" applyBorder="1"/>
    <xf numFmtId="0" fontId="0" fillId="0" borderId="7" xfId="0" applyBorder="1"/>
    <xf numFmtId="0" fontId="0" fillId="5" borderId="20" xfId="0" applyFill="1" applyBorder="1"/>
    <xf numFmtId="0" fontId="0" fillId="0" borderId="20" xfId="0" applyBorder="1"/>
    <xf numFmtId="0" fontId="0" fillId="5" borderId="24" xfId="0" applyFill="1" applyBorder="1"/>
    <xf numFmtId="0" fontId="0" fillId="0" borderId="40" xfId="0" applyBorder="1"/>
    <xf numFmtId="0" fontId="0" fillId="5" borderId="10" xfId="0" applyFill="1" applyBorder="1"/>
    <xf numFmtId="0" fontId="8" fillId="3" borderId="10" xfId="0" applyFont="1" applyFill="1" applyBorder="1" applyAlignment="1">
      <alignment wrapText="1"/>
    </xf>
    <xf numFmtId="0" fontId="8" fillId="3" borderId="25" xfId="0" applyFont="1" applyFill="1" applyBorder="1" applyAlignment="1">
      <alignment wrapText="1"/>
    </xf>
    <xf numFmtId="0" fontId="9" fillId="0" borderId="0" xfId="0" applyFont="1" applyBorder="1" applyAlignment="1"/>
    <xf numFmtId="0" fontId="0" fillId="0" borderId="5" xfId="0" applyBorder="1" applyAlignment="1"/>
    <xf numFmtId="10" fontId="0" fillId="5" borderId="20" xfId="0" applyNumberFormat="1" applyFill="1" applyBorder="1"/>
    <xf numFmtId="10" fontId="0" fillId="0" borderId="20" xfId="0" applyNumberFormat="1" applyBorder="1"/>
    <xf numFmtId="10" fontId="0" fillId="0" borderId="9" xfId="0" applyNumberFormat="1" applyBorder="1"/>
    <xf numFmtId="10" fontId="0" fillId="0" borderId="1" xfId="0" applyNumberFormat="1" applyBorder="1"/>
    <xf numFmtId="10" fontId="0" fillId="5" borderId="19" xfId="0" applyNumberFormat="1" applyFill="1" applyBorder="1"/>
    <xf numFmtId="10" fontId="0" fillId="0" borderId="15" xfId="0" applyNumberFormat="1" applyBorder="1"/>
    <xf numFmtId="10" fontId="0" fillId="5" borderId="16" xfId="0" applyNumberFormat="1" applyFill="1" applyBorder="1"/>
    <xf numFmtId="10" fontId="0" fillId="0" borderId="16" xfId="0" applyNumberFormat="1" applyBorder="1"/>
    <xf numFmtId="10" fontId="0" fillId="0" borderId="12" xfId="0" applyNumberFormat="1" applyBorder="1"/>
    <xf numFmtId="10" fontId="0" fillId="5" borderId="2" xfId="0" applyNumberFormat="1" applyFill="1" applyBorder="1"/>
    <xf numFmtId="10" fontId="0" fillId="0" borderId="2" xfId="0" applyNumberFormat="1" applyBorder="1"/>
    <xf numFmtId="10" fontId="0" fillId="5" borderId="22" xfId="0" applyNumberFormat="1" applyFill="1" applyBorder="1"/>
    <xf numFmtId="10" fontId="0" fillId="0" borderId="6" xfId="0" applyNumberFormat="1" applyBorder="1"/>
    <xf numFmtId="0" fontId="7" fillId="3" borderId="9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14" fontId="7" fillId="0" borderId="15" xfId="0" applyNumberFormat="1" applyFont="1" applyBorder="1" applyAlignment="1">
      <alignment horizontal="right"/>
    </xf>
    <xf numFmtId="165" fontId="7" fillId="0" borderId="14" xfId="0" applyNumberFormat="1" applyFont="1" applyBorder="1"/>
    <xf numFmtId="166" fontId="7" fillId="0" borderId="14" xfId="0" applyNumberFormat="1" applyFont="1" applyBorder="1"/>
    <xf numFmtId="2" fontId="7" fillId="0" borderId="9" xfId="0" applyNumberFormat="1" applyFont="1" applyBorder="1"/>
    <xf numFmtId="166" fontId="7" fillId="0" borderId="9" xfId="0" applyNumberFormat="1" applyFont="1" applyBorder="1"/>
    <xf numFmtId="14" fontId="7" fillId="0" borderId="16" xfId="0" applyNumberFormat="1" applyFont="1" applyBorder="1" applyAlignment="1">
      <alignment horizontal="right"/>
    </xf>
    <xf numFmtId="14" fontId="7" fillId="5" borderId="16" xfId="0" applyNumberFormat="1" applyFont="1" applyFill="1" applyBorder="1" applyAlignment="1">
      <alignment horizontal="right"/>
    </xf>
    <xf numFmtId="14" fontId="7" fillId="0" borderId="16" xfId="0" applyNumberFormat="1" applyFont="1" applyFill="1" applyBorder="1" applyAlignment="1">
      <alignment horizontal="right"/>
    </xf>
    <xf numFmtId="14" fontId="7" fillId="5" borderId="1" xfId="0" applyNumberFormat="1" applyFont="1" applyFill="1" applyBorder="1" applyAlignment="1">
      <alignment horizontal="right"/>
    </xf>
    <xf numFmtId="14" fontId="7" fillId="0" borderId="9" xfId="0" applyNumberFormat="1" applyFont="1" applyBorder="1" applyAlignment="1">
      <alignment horizontal="right"/>
    </xf>
    <xf numFmtId="165" fontId="7" fillId="5" borderId="0" xfId="0" applyNumberFormat="1" applyFont="1" applyFill="1" applyBorder="1"/>
    <xf numFmtId="166" fontId="7" fillId="0" borderId="0" xfId="0" applyNumberFormat="1" applyFont="1" applyFill="1" applyBorder="1"/>
    <xf numFmtId="166" fontId="7" fillId="0" borderId="1" xfId="0" applyNumberFormat="1" applyFont="1" applyBorder="1"/>
    <xf numFmtId="166" fontId="7" fillId="5" borderId="1" xfId="0" applyNumberFormat="1" applyFont="1" applyFill="1" applyBorder="1"/>
    <xf numFmtId="2" fontId="7" fillId="5" borderId="1" xfId="0" applyNumberFormat="1" applyFont="1" applyFill="1" applyBorder="1"/>
    <xf numFmtId="165" fontId="7" fillId="0" borderId="0" xfId="0" applyNumberFormat="1" applyFont="1" applyBorder="1"/>
    <xf numFmtId="165" fontId="0" fillId="0" borderId="35" xfId="0" applyNumberFormat="1" applyBorder="1"/>
    <xf numFmtId="165" fontId="0" fillId="5" borderId="36" xfId="0" applyNumberFormat="1" applyFill="1" applyBorder="1"/>
    <xf numFmtId="165" fontId="0" fillId="0" borderId="36" xfId="0" applyNumberFormat="1" applyBorder="1"/>
    <xf numFmtId="10" fontId="0" fillId="5" borderId="1" xfId="0" applyNumberFormat="1" applyFill="1" applyBorder="1"/>
    <xf numFmtId="10" fontId="0" fillId="5" borderId="18" xfId="0" applyNumberFormat="1" applyFill="1" applyBorder="1"/>
    <xf numFmtId="166" fontId="7" fillId="0" borderId="0" xfId="0" applyNumberFormat="1" applyFont="1" applyBorder="1"/>
    <xf numFmtId="14" fontId="7" fillId="0" borderId="1" xfId="0" applyNumberFormat="1" applyFont="1" applyBorder="1" applyAlignment="1">
      <alignment horizontal="right"/>
    </xf>
    <xf numFmtId="167" fontId="7" fillId="0" borderId="1" xfId="0" applyNumberFormat="1" applyFont="1" applyBorder="1"/>
    <xf numFmtId="2" fontId="7" fillId="0" borderId="0" xfId="0" applyNumberFormat="1" applyFont="1" applyFill="1" applyBorder="1"/>
    <xf numFmtId="166" fontId="7" fillId="9" borderId="1" xfId="0" applyNumberFormat="1" applyFont="1" applyFill="1" applyBorder="1"/>
    <xf numFmtId="0" fontId="7" fillId="9" borderId="26" xfId="0" applyFont="1" applyFill="1" applyBorder="1"/>
    <xf numFmtId="2" fontId="7" fillId="0" borderId="29" xfId="0" applyNumberFormat="1" applyFont="1" applyBorder="1"/>
    <xf numFmtId="2" fontId="7" fillId="0" borderId="12" xfId="0" applyNumberFormat="1" applyFont="1" applyBorder="1"/>
    <xf numFmtId="2" fontId="7" fillId="0" borderId="1" xfId="0" applyNumberFormat="1" applyFont="1" applyBorder="1"/>
    <xf numFmtId="2" fontId="7" fillId="0" borderId="28" xfId="0" applyNumberFormat="1" applyFont="1" applyBorder="1"/>
    <xf numFmtId="2" fontId="7" fillId="0" borderId="26" xfId="0" applyNumberFormat="1" applyFont="1" applyBorder="1"/>
    <xf numFmtId="2" fontId="7" fillId="5" borderId="28" xfId="0" applyNumberFormat="1" applyFont="1" applyFill="1" applyBorder="1"/>
    <xf numFmtId="2" fontId="7" fillId="5" borderId="26" xfId="0" applyNumberFormat="1" applyFont="1" applyFill="1" applyBorder="1"/>
    <xf numFmtId="2" fontId="7" fillId="0" borderId="14" xfId="0" applyNumberFormat="1" applyFont="1" applyBorder="1"/>
    <xf numFmtId="2" fontId="7" fillId="0" borderId="0" xfId="0" applyNumberFormat="1" applyFont="1" applyBorder="1"/>
    <xf numFmtId="165" fontId="7" fillId="4" borderId="15" xfId="0" applyNumberFormat="1" applyFont="1" applyFill="1" applyBorder="1"/>
    <xf numFmtId="165" fontId="7" fillId="4" borderId="9" xfId="0" applyNumberFormat="1" applyFont="1" applyFill="1" applyBorder="1"/>
    <xf numFmtId="165" fontId="7" fillId="4" borderId="16" xfId="0" applyNumberFormat="1" applyFont="1" applyFill="1" applyBorder="1"/>
    <xf numFmtId="165" fontId="7" fillId="4" borderId="1" xfId="0" applyNumberFormat="1" applyFont="1" applyFill="1" applyBorder="1"/>
    <xf numFmtId="0" fontId="12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7" fillId="2" borderId="9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wrapText="1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3" borderId="9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  <xf numFmtId="0" fontId="11" fillId="0" borderId="1" xfId="0" applyFont="1" applyBorder="1"/>
    <xf numFmtId="14" fontId="7" fillId="0" borderId="19" xfId="0" applyNumberFormat="1" applyFont="1" applyBorder="1" applyAlignment="1">
      <alignment horizontal="right"/>
    </xf>
    <xf numFmtId="165" fontId="7" fillId="0" borderId="13" xfId="0" applyNumberFormat="1" applyFont="1" applyBorder="1"/>
    <xf numFmtId="2" fontId="7" fillId="0" borderId="18" xfId="0" applyNumberFormat="1" applyFont="1" applyBorder="1"/>
    <xf numFmtId="2" fontId="7" fillId="0" borderId="30" xfId="0" applyNumberFormat="1" applyFont="1" applyBorder="1"/>
    <xf numFmtId="2" fontId="7" fillId="0" borderId="27" xfId="0" applyNumberFormat="1" applyFont="1" applyBorder="1"/>
    <xf numFmtId="165" fontId="7" fillId="0" borderId="18" xfId="0" applyNumberFormat="1" applyFont="1" applyBorder="1" applyAlignment="1"/>
    <xf numFmtId="165" fontId="7" fillId="0" borderId="30" xfId="0" applyNumberFormat="1" applyFont="1" applyBorder="1" applyAlignment="1"/>
    <xf numFmtId="165" fontId="7" fillId="0" borderId="27" xfId="0" applyNumberFormat="1" applyFont="1" applyBorder="1" applyAlignment="1"/>
    <xf numFmtId="165" fontId="0" fillId="0" borderId="37" xfId="0" applyNumberFormat="1" applyBorder="1"/>
    <xf numFmtId="10" fontId="0" fillId="0" borderId="42" xfId="0" applyNumberFormat="1" applyBorder="1"/>
    <xf numFmtId="0" fontId="0" fillId="0" borderId="24" xfId="0" applyBorder="1"/>
    <xf numFmtId="10" fontId="0" fillId="0" borderId="27" xfId="0" applyNumberFormat="1" applyBorder="1"/>
    <xf numFmtId="166" fontId="7" fillId="5" borderId="0" xfId="0" applyNumberFormat="1" applyFont="1" applyFill="1" applyBorder="1"/>
    <xf numFmtId="0" fontId="7" fillId="5" borderId="1" xfId="0" applyNumberFormat="1" applyFont="1" applyFill="1" applyBorder="1"/>
    <xf numFmtId="165" fontId="7" fillId="9" borderId="1" xfId="0" applyNumberFormat="1" applyFont="1" applyFill="1" applyBorder="1"/>
    <xf numFmtId="165" fontId="7" fillId="9" borderId="28" xfId="0" applyNumberFormat="1" applyFont="1" applyFill="1" applyBorder="1"/>
    <xf numFmtId="165" fontId="7" fillId="9" borderId="26" xfId="0" applyNumberFormat="1" applyFont="1" applyFill="1" applyBorder="1"/>
    <xf numFmtId="2" fontId="7" fillId="10" borderId="9" xfId="0" applyNumberFormat="1" applyFont="1" applyFill="1" applyBorder="1"/>
    <xf numFmtId="2" fontId="7" fillId="10" borderId="29" xfId="0" applyNumberFormat="1" applyFont="1" applyFill="1" applyBorder="1"/>
    <xf numFmtId="2" fontId="7" fillId="10" borderId="12" xfId="0" applyNumberFormat="1" applyFont="1" applyFill="1" applyBorder="1"/>
    <xf numFmtId="165" fontId="7" fillId="10" borderId="9" xfId="0" applyNumberFormat="1" applyFont="1" applyFill="1" applyBorder="1"/>
    <xf numFmtId="165" fontId="7" fillId="10" borderId="29" xfId="0" applyNumberFormat="1" applyFont="1" applyFill="1" applyBorder="1"/>
    <xf numFmtId="165" fontId="7" fillId="10" borderId="12" xfId="0" applyNumberFormat="1" applyFont="1" applyFill="1" applyBorder="1"/>
    <xf numFmtId="2" fontId="7" fillId="10" borderId="1" xfId="0" applyNumberFormat="1" applyFont="1" applyFill="1" applyBorder="1"/>
    <xf numFmtId="2" fontId="7" fillId="10" borderId="28" xfId="0" applyNumberFormat="1" applyFont="1" applyFill="1" applyBorder="1"/>
    <xf numFmtId="2" fontId="7" fillId="10" borderId="26" xfId="0" applyNumberFormat="1" applyFont="1" applyFill="1" applyBorder="1"/>
    <xf numFmtId="165" fontId="7" fillId="10" borderId="1" xfId="0" applyNumberFormat="1" applyFont="1" applyFill="1" applyBorder="1"/>
    <xf numFmtId="165" fontId="7" fillId="10" borderId="28" xfId="0" applyNumberFormat="1" applyFont="1" applyFill="1" applyBorder="1"/>
    <xf numFmtId="165" fontId="7" fillId="10" borderId="26" xfId="0" applyNumberFormat="1" applyFont="1" applyFill="1" applyBorder="1"/>
    <xf numFmtId="14" fontId="7" fillId="5" borderId="19" xfId="0" applyNumberFormat="1" applyFont="1" applyFill="1" applyBorder="1" applyAlignment="1">
      <alignment horizontal="right"/>
    </xf>
    <xf numFmtId="14" fontId="7" fillId="5" borderId="17" xfId="0" applyNumberFormat="1" applyFont="1" applyFill="1" applyBorder="1" applyAlignment="1">
      <alignment horizontal="right"/>
    </xf>
    <xf numFmtId="0" fontId="7" fillId="9" borderId="16" xfId="0" applyFont="1" applyFill="1" applyBorder="1" applyAlignment="1">
      <alignment horizontal="center" vertical="center"/>
    </xf>
    <xf numFmtId="14" fontId="7" fillId="5" borderId="3" xfId="0" applyNumberFormat="1" applyFont="1" applyFill="1" applyBorder="1" applyAlignment="1">
      <alignment horizontal="right"/>
    </xf>
    <xf numFmtId="0" fontId="19" fillId="0" borderId="0" xfId="0" applyFont="1"/>
    <xf numFmtId="0" fontId="7" fillId="0" borderId="9" xfId="0" applyNumberFormat="1" applyFont="1" applyBorder="1"/>
    <xf numFmtId="0" fontId="7" fillId="9" borderId="1" xfId="0" applyNumberFormat="1" applyFont="1" applyFill="1" applyBorder="1"/>
    <xf numFmtId="0" fontId="7" fillId="0" borderId="1" xfId="0" applyNumberFormat="1" applyFont="1" applyBorder="1"/>
    <xf numFmtId="0" fontId="7" fillId="5" borderId="18" xfId="0" applyNumberFormat="1" applyFont="1" applyFill="1" applyBorder="1"/>
    <xf numFmtId="0" fontId="7" fillId="5" borderId="3" xfId="0" applyNumberFormat="1" applyFont="1" applyFill="1" applyBorder="1"/>
    <xf numFmtId="167" fontId="7" fillId="5" borderId="18" xfId="0" applyNumberFormat="1" applyFont="1" applyFill="1" applyBorder="1"/>
    <xf numFmtId="0" fontId="7" fillId="6" borderId="41" xfId="0" applyFont="1" applyFill="1" applyBorder="1"/>
    <xf numFmtId="2" fontId="0" fillId="0" borderId="9" xfId="0" applyNumberFormat="1" applyBorder="1"/>
    <xf numFmtId="14" fontId="7" fillId="9" borderId="1" xfId="0" applyNumberFormat="1" applyFont="1" applyFill="1" applyBorder="1"/>
    <xf numFmtId="14" fontId="7" fillId="9" borderId="16" xfId="0" applyNumberFormat="1" applyFont="1" applyFill="1" applyBorder="1"/>
    <xf numFmtId="0" fontId="7" fillId="9" borderId="0" xfId="0" applyFont="1" applyFill="1" applyBorder="1"/>
    <xf numFmtId="0" fontId="7" fillId="9" borderId="1" xfId="0" applyFont="1" applyFill="1" applyBorder="1"/>
    <xf numFmtId="0" fontId="7" fillId="9" borderId="20" xfId="0" applyFont="1" applyFill="1" applyBorder="1"/>
    <xf numFmtId="0" fontId="7" fillId="9" borderId="16" xfId="0" applyFont="1" applyFill="1" applyBorder="1"/>
    <xf numFmtId="14" fontId="7" fillId="9" borderId="3" xfId="0" applyNumberFormat="1" applyFont="1" applyFill="1" applyBorder="1"/>
    <xf numFmtId="14" fontId="7" fillId="9" borderId="17" xfId="0" applyNumberFormat="1" applyFont="1" applyFill="1" applyBorder="1"/>
    <xf numFmtId="0" fontId="7" fillId="9" borderId="5" xfId="0" applyFont="1" applyFill="1" applyBorder="1"/>
    <xf numFmtId="0" fontId="7" fillId="9" borderId="25" xfId="0" applyFont="1" applyFill="1" applyBorder="1"/>
    <xf numFmtId="0" fontId="7" fillId="9" borderId="3" xfId="0" applyFont="1" applyFill="1" applyBorder="1"/>
    <xf numFmtId="0" fontId="7" fillId="9" borderId="10" xfId="0" applyFont="1" applyFill="1" applyBorder="1"/>
    <xf numFmtId="0" fontId="7" fillId="9" borderId="17" xfId="0" applyFont="1" applyFill="1" applyBorder="1"/>
    <xf numFmtId="165" fontId="7" fillId="9" borderId="3" xfId="0" applyNumberFormat="1" applyFont="1" applyFill="1" applyBorder="1"/>
    <xf numFmtId="165" fontId="7" fillId="9" borderId="31" xfId="0" applyNumberFormat="1" applyFont="1" applyFill="1" applyBorder="1"/>
    <xf numFmtId="165" fontId="7" fillId="9" borderId="25" xfId="0" applyNumberFormat="1" applyFont="1" applyFill="1" applyBorder="1"/>
    <xf numFmtId="10" fontId="0" fillId="0" borderId="24" xfId="0" applyNumberFormat="1" applyBorder="1"/>
    <xf numFmtId="10" fontId="0" fillId="0" borderId="22" xfId="0" applyNumberFormat="1" applyBorder="1"/>
    <xf numFmtId="14" fontId="7" fillId="0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4"/>
  <sheetViews>
    <sheetView tabSelected="1" workbookViewId="0">
      <selection activeCell="U10" sqref="U10"/>
    </sheetView>
  </sheetViews>
  <sheetFormatPr defaultRowHeight="15"/>
  <cols>
    <col min="1" max="1" width="10.140625" customWidth="1"/>
    <col min="2" max="2" width="11" bestFit="1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>
      <c r="C1" s="302" t="s">
        <v>15</v>
      </c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</row>
    <row r="2" spans="1:22">
      <c r="C2" s="300" t="s">
        <v>84</v>
      </c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</row>
    <row r="3" spans="1:22" ht="18.75">
      <c r="C3" s="306" t="s">
        <v>95</v>
      </c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</row>
    <row r="4" spans="1:22" ht="19.5" thickBot="1">
      <c r="C4" s="306" t="s">
        <v>96</v>
      </c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</row>
    <row r="5" spans="1:22" ht="26.25">
      <c r="A5" s="218" t="s">
        <v>87</v>
      </c>
      <c r="B5" s="42" t="s">
        <v>0</v>
      </c>
      <c r="C5" s="303" t="s">
        <v>16</v>
      </c>
      <c r="D5" s="304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51</v>
      </c>
      <c r="N5" s="169" t="s">
        <v>52</v>
      </c>
      <c r="O5" s="303" t="s">
        <v>77</v>
      </c>
      <c r="P5" s="305"/>
      <c r="Q5" s="304"/>
      <c r="R5" s="303" t="s">
        <v>76</v>
      </c>
      <c r="S5" s="305"/>
      <c r="T5" s="304"/>
      <c r="U5" s="9" t="s">
        <v>10</v>
      </c>
    </row>
    <row r="6" spans="1:22" ht="27" thickBot="1">
      <c r="A6" s="204"/>
      <c r="B6" s="226" t="s">
        <v>83</v>
      </c>
      <c r="C6" s="23" t="s">
        <v>17</v>
      </c>
      <c r="D6" s="135" t="s">
        <v>11</v>
      </c>
      <c r="E6" s="138" t="s">
        <v>47</v>
      </c>
      <c r="F6" s="76"/>
      <c r="G6" s="76"/>
      <c r="H6" s="76"/>
      <c r="I6" s="76"/>
      <c r="J6" s="76"/>
      <c r="K6" s="76"/>
      <c r="L6" s="76"/>
      <c r="M6" s="76"/>
      <c r="N6" s="192" t="s">
        <v>72</v>
      </c>
      <c r="O6" s="23" t="s">
        <v>12</v>
      </c>
      <c r="P6" s="139" t="s">
        <v>13</v>
      </c>
      <c r="Q6" s="135" t="s">
        <v>14</v>
      </c>
      <c r="R6" s="23" t="s">
        <v>12</v>
      </c>
      <c r="S6" s="139" t="s">
        <v>13</v>
      </c>
      <c r="T6" s="135" t="s">
        <v>14</v>
      </c>
      <c r="U6" s="24"/>
    </row>
    <row r="7" spans="1:22">
      <c r="A7" s="206" t="s">
        <v>35</v>
      </c>
      <c r="B7" s="210" t="s">
        <v>97</v>
      </c>
      <c r="C7" s="28">
        <v>1.4219999999999999</v>
      </c>
      <c r="D7" s="128">
        <v>2.67</v>
      </c>
      <c r="E7" s="80">
        <f>SUM(G7,H7,I7)</f>
        <v>0.79</v>
      </c>
      <c r="F7" s="25">
        <v>41</v>
      </c>
      <c r="G7" s="89"/>
      <c r="H7" s="28">
        <v>0.17</v>
      </c>
      <c r="I7" s="28">
        <v>0.62</v>
      </c>
      <c r="J7" s="28">
        <v>27</v>
      </c>
      <c r="K7" s="89"/>
      <c r="L7" s="28">
        <v>5.3</v>
      </c>
      <c r="M7" s="92"/>
      <c r="N7" s="28">
        <v>2.5</v>
      </c>
      <c r="O7" s="335"/>
      <c r="P7" s="336"/>
      <c r="Q7" s="337"/>
      <c r="R7" s="338"/>
      <c r="S7" s="339"/>
      <c r="T7" s="340"/>
      <c r="U7" s="38">
        <v>286</v>
      </c>
      <c r="V7" s="56"/>
    </row>
    <row r="8" spans="1:22">
      <c r="A8" s="215" t="s">
        <v>35</v>
      </c>
      <c r="B8" s="264" t="s">
        <v>98</v>
      </c>
      <c r="C8" s="3">
        <v>1.3480000000000001</v>
      </c>
      <c r="D8" s="130">
        <v>3.87</v>
      </c>
      <c r="E8" s="74"/>
      <c r="F8" s="1">
        <v>50</v>
      </c>
      <c r="G8" s="77"/>
      <c r="H8" s="3">
        <v>0.11</v>
      </c>
      <c r="I8" s="3">
        <v>0.33</v>
      </c>
      <c r="J8" s="3">
        <v>31</v>
      </c>
      <c r="K8" s="77"/>
      <c r="L8" s="3">
        <v>2.1</v>
      </c>
      <c r="M8" s="93"/>
      <c r="N8" s="3">
        <v>2.9</v>
      </c>
      <c r="O8" s="341"/>
      <c r="P8" s="342"/>
      <c r="Q8" s="343"/>
      <c r="R8" s="344"/>
      <c r="S8" s="345"/>
      <c r="T8" s="346"/>
      <c r="U8" s="39">
        <v>257</v>
      </c>
      <c r="V8" s="56"/>
    </row>
    <row r="9" spans="1:22">
      <c r="A9" s="216" t="s">
        <v>36</v>
      </c>
      <c r="B9" s="266" t="s">
        <v>99</v>
      </c>
      <c r="C9" s="96">
        <v>1.343</v>
      </c>
      <c r="D9" s="133">
        <v>2.67</v>
      </c>
      <c r="E9" s="74"/>
      <c r="F9" s="95">
        <v>45</v>
      </c>
      <c r="G9" s="77"/>
      <c r="H9" s="96">
        <v>7.0999999999999994E-2</v>
      </c>
      <c r="I9" s="96">
        <v>0.21</v>
      </c>
      <c r="J9" s="96">
        <v>29</v>
      </c>
      <c r="K9" s="77"/>
      <c r="L9" s="96">
        <v>4.9000000000000004</v>
      </c>
      <c r="M9" s="93"/>
      <c r="N9" s="96">
        <v>4.0999999999999996</v>
      </c>
      <c r="O9" s="341"/>
      <c r="P9" s="342"/>
      <c r="Q9" s="343"/>
      <c r="R9" s="344"/>
      <c r="S9" s="345"/>
      <c r="T9" s="346"/>
      <c r="U9" s="99">
        <v>326</v>
      </c>
      <c r="V9" s="56"/>
    </row>
    <row r="10" spans="1:22">
      <c r="A10" s="208" t="s">
        <v>36</v>
      </c>
      <c r="B10" s="215" t="s">
        <v>100</v>
      </c>
      <c r="C10" s="3">
        <v>1.4510000000000001</v>
      </c>
      <c r="D10" s="130">
        <v>2.11</v>
      </c>
      <c r="E10" s="74">
        <f>SUM(G10,H10,I10)</f>
        <v>0.88</v>
      </c>
      <c r="F10" s="1">
        <v>32</v>
      </c>
      <c r="G10" s="77"/>
      <c r="H10" s="3">
        <v>0.4</v>
      </c>
      <c r="I10" s="3">
        <v>0.48</v>
      </c>
      <c r="J10" s="3">
        <v>28</v>
      </c>
      <c r="K10" s="77"/>
      <c r="L10" s="3">
        <v>2.6</v>
      </c>
      <c r="M10" s="93"/>
      <c r="N10" s="3">
        <v>2.6</v>
      </c>
      <c r="O10" s="344"/>
      <c r="P10" s="345"/>
      <c r="Q10" s="346"/>
      <c r="R10" s="344"/>
      <c r="S10" s="345"/>
      <c r="T10" s="346"/>
      <c r="U10" s="349" t="s">
        <v>102</v>
      </c>
      <c r="V10" s="317"/>
    </row>
    <row r="11" spans="1:22">
      <c r="A11" s="360" t="s">
        <v>106</v>
      </c>
      <c r="B11" s="361"/>
      <c r="C11" s="362"/>
      <c r="D11" s="285"/>
      <c r="E11" s="362"/>
      <c r="F11" s="363"/>
      <c r="G11" s="364"/>
      <c r="H11" s="362"/>
      <c r="I11" s="362"/>
      <c r="J11" s="362"/>
      <c r="K11" s="364"/>
      <c r="L11" s="362"/>
      <c r="M11" s="365"/>
      <c r="N11" s="362"/>
      <c r="O11" s="332"/>
      <c r="P11" s="333"/>
      <c r="Q11" s="334"/>
      <c r="R11" s="332"/>
      <c r="S11" s="333"/>
      <c r="T11" s="334"/>
      <c r="U11" s="365"/>
      <c r="V11" s="65"/>
    </row>
    <row r="12" spans="1:22">
      <c r="A12" s="360" t="s">
        <v>106</v>
      </c>
      <c r="B12" s="361"/>
      <c r="C12" s="362"/>
      <c r="D12" s="285"/>
      <c r="E12" s="362"/>
      <c r="F12" s="363"/>
      <c r="G12" s="364"/>
      <c r="H12" s="362"/>
      <c r="I12" s="362"/>
      <c r="J12" s="362"/>
      <c r="K12" s="364"/>
      <c r="L12" s="362"/>
      <c r="M12" s="365"/>
      <c r="N12" s="362"/>
      <c r="O12" s="332"/>
      <c r="P12" s="333"/>
      <c r="Q12" s="334"/>
      <c r="R12" s="332"/>
      <c r="S12" s="333"/>
      <c r="T12" s="334"/>
      <c r="U12" s="365"/>
      <c r="V12" s="65"/>
    </row>
    <row r="13" spans="1:22">
      <c r="A13" s="360" t="s">
        <v>106</v>
      </c>
      <c r="B13" s="361"/>
      <c r="C13" s="362"/>
      <c r="D13" s="285"/>
      <c r="E13" s="362"/>
      <c r="F13" s="363"/>
      <c r="G13" s="364"/>
      <c r="H13" s="362"/>
      <c r="I13" s="362"/>
      <c r="J13" s="362"/>
      <c r="K13" s="364"/>
      <c r="L13" s="362"/>
      <c r="M13" s="365"/>
      <c r="N13" s="362"/>
      <c r="O13" s="332"/>
      <c r="P13" s="333"/>
      <c r="Q13" s="334"/>
      <c r="R13" s="332"/>
      <c r="S13" s="333"/>
      <c r="T13" s="334"/>
      <c r="U13" s="365"/>
      <c r="V13" s="56"/>
    </row>
    <row r="14" spans="1:22">
      <c r="A14" s="360"/>
      <c r="B14" s="361"/>
      <c r="C14" s="362"/>
      <c r="D14" s="285"/>
      <c r="E14" s="362"/>
      <c r="F14" s="363"/>
      <c r="G14" s="364"/>
      <c r="H14" s="362"/>
      <c r="I14" s="362"/>
      <c r="J14" s="362"/>
      <c r="K14" s="364"/>
      <c r="L14" s="362"/>
      <c r="M14" s="365"/>
      <c r="N14" s="362"/>
      <c r="O14" s="332"/>
      <c r="P14" s="333"/>
      <c r="Q14" s="334"/>
      <c r="R14" s="332"/>
      <c r="S14" s="333"/>
      <c r="T14" s="334"/>
      <c r="U14" s="365"/>
      <c r="V14" s="65"/>
    </row>
    <row r="15" spans="1:22" ht="15.75" thickBot="1">
      <c r="A15" s="366"/>
      <c r="B15" s="367"/>
      <c r="C15" s="368"/>
      <c r="D15" s="369"/>
      <c r="E15" s="368"/>
      <c r="F15" s="370"/>
      <c r="G15" s="371"/>
      <c r="H15" s="368"/>
      <c r="I15" s="368"/>
      <c r="J15" s="368"/>
      <c r="K15" s="371"/>
      <c r="L15" s="368"/>
      <c r="M15" s="372"/>
      <c r="N15" s="368"/>
      <c r="O15" s="373"/>
      <c r="P15" s="374"/>
      <c r="Q15" s="375"/>
      <c r="R15" s="373"/>
      <c r="S15" s="374"/>
      <c r="T15" s="375"/>
      <c r="U15" s="372"/>
    </row>
    <row r="16" spans="1:22" s="20" customForma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1:21" s="20" customFormat="1">
      <c r="C17" s="299" t="s">
        <v>50</v>
      </c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</row>
    <row r="18" spans="1:21" s="20" customFormat="1">
      <c r="C18" s="299" t="s">
        <v>26</v>
      </c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</row>
    <row r="19" spans="1:21">
      <c r="A19" s="20"/>
      <c r="B19" s="20"/>
      <c r="C19" s="193" t="s">
        <v>75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>
      <c r="C20" s="217" t="s">
        <v>85</v>
      </c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</row>
    <row r="21" spans="1:21" ht="15.75" thickBot="1"/>
    <row r="22" spans="1:21">
      <c r="C22" s="175" t="s">
        <v>65</v>
      </c>
      <c r="D22" s="176"/>
      <c r="E22" s="176"/>
      <c r="F22" s="176"/>
      <c r="G22" s="176"/>
      <c r="H22" s="177"/>
    </row>
    <row r="23" spans="1:21">
      <c r="C23" s="178" t="s">
        <v>6</v>
      </c>
      <c r="D23" s="179" t="s">
        <v>53</v>
      </c>
      <c r="E23" s="179"/>
      <c r="F23" s="179"/>
      <c r="G23" s="179"/>
      <c r="H23" s="180"/>
    </row>
    <row r="24" spans="1:21">
      <c r="C24" s="178" t="s">
        <v>4</v>
      </c>
      <c r="D24" s="179" t="s">
        <v>54</v>
      </c>
      <c r="E24" s="179"/>
      <c r="F24" s="179"/>
      <c r="G24" s="179"/>
      <c r="H24" s="180"/>
    </row>
    <row r="25" spans="1:21">
      <c r="C25" s="178" t="s">
        <v>5</v>
      </c>
      <c r="D25" s="179" t="s">
        <v>62</v>
      </c>
      <c r="E25" s="179"/>
      <c r="F25" s="179"/>
      <c r="G25" s="179"/>
      <c r="H25" s="180"/>
    </row>
    <row r="26" spans="1:21">
      <c r="C26" s="178" t="s">
        <v>63</v>
      </c>
      <c r="D26" s="179" t="s">
        <v>64</v>
      </c>
      <c r="E26" s="179"/>
      <c r="F26" s="179"/>
      <c r="G26" s="179"/>
      <c r="H26" s="180"/>
    </row>
    <row r="27" spans="1:21">
      <c r="C27" s="178" t="s">
        <v>1</v>
      </c>
      <c r="D27" s="179" t="s">
        <v>55</v>
      </c>
      <c r="E27" s="179"/>
      <c r="F27" s="179"/>
      <c r="G27" s="179"/>
      <c r="H27" s="180"/>
    </row>
    <row r="28" spans="1:21">
      <c r="C28" s="178" t="s">
        <v>2</v>
      </c>
      <c r="D28" s="179" t="s">
        <v>56</v>
      </c>
      <c r="E28" s="179"/>
      <c r="F28" s="179"/>
      <c r="G28" s="179"/>
      <c r="H28" s="180"/>
    </row>
    <row r="29" spans="1:21">
      <c r="C29" s="178" t="s">
        <v>8</v>
      </c>
      <c r="D29" s="179" t="s">
        <v>57</v>
      </c>
      <c r="E29" s="179"/>
      <c r="F29" s="179"/>
      <c r="G29" s="179"/>
      <c r="H29" s="180"/>
    </row>
    <row r="30" spans="1:21">
      <c r="C30" s="178" t="s">
        <v>58</v>
      </c>
      <c r="D30" s="179" t="s">
        <v>59</v>
      </c>
      <c r="E30" s="179"/>
      <c r="F30" s="179"/>
      <c r="G30" s="179"/>
      <c r="H30" s="180"/>
    </row>
    <row r="31" spans="1:21">
      <c r="C31" s="178" t="s">
        <v>52</v>
      </c>
      <c r="D31" s="179" t="s">
        <v>60</v>
      </c>
      <c r="E31" s="179"/>
      <c r="F31" s="179"/>
      <c r="G31" s="179"/>
      <c r="H31" s="180"/>
    </row>
    <row r="32" spans="1:21" ht="15.75" thickBot="1">
      <c r="C32" s="181" t="s">
        <v>10</v>
      </c>
      <c r="D32" s="182" t="s">
        <v>61</v>
      </c>
      <c r="E32" s="182"/>
      <c r="F32" s="182"/>
      <c r="G32" s="182"/>
      <c r="H32" s="183"/>
    </row>
    <row r="34" spans="16:16">
      <c r="P34" t="s">
        <v>86</v>
      </c>
    </row>
  </sheetData>
  <mergeCells count="9">
    <mergeCell ref="C17:U17"/>
    <mergeCell ref="C18:U18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2"/>
  <sheetViews>
    <sheetView workbookViewId="0">
      <selection activeCell="O9" sqref="O9"/>
    </sheetView>
  </sheetViews>
  <sheetFormatPr defaultRowHeight="15"/>
  <cols>
    <col min="1" max="1" width="21.7109375" bestFit="1" customWidth="1"/>
    <col min="2" max="2" width="11" bestFit="1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>
      <c r="C1" s="307" t="s">
        <v>18</v>
      </c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190"/>
    </row>
    <row r="2" spans="1:17" ht="18.75">
      <c r="C2" s="306" t="s">
        <v>81</v>
      </c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</row>
    <row r="3" spans="1:17" ht="19.5" thickBot="1">
      <c r="C3" s="306" t="s">
        <v>82</v>
      </c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</row>
    <row r="4" spans="1:17" ht="26.25">
      <c r="A4" s="218" t="s">
        <v>87</v>
      </c>
      <c r="B4" s="42" t="s">
        <v>0</v>
      </c>
      <c r="C4" s="303" t="s">
        <v>16</v>
      </c>
      <c r="D4" s="304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58</v>
      </c>
      <c r="N4" s="169" t="s">
        <v>52</v>
      </c>
      <c r="O4" s="42" t="s">
        <v>10</v>
      </c>
    </row>
    <row r="5" spans="1:17" ht="27" thickBot="1">
      <c r="A5" s="204" t="s">
        <v>83</v>
      </c>
      <c r="B5" s="226" t="s">
        <v>83</v>
      </c>
      <c r="C5" s="23" t="s">
        <v>17</v>
      </c>
      <c r="D5" s="135" t="s">
        <v>11</v>
      </c>
      <c r="E5" s="90"/>
      <c r="F5" s="76"/>
      <c r="G5" s="76"/>
      <c r="H5" s="76"/>
      <c r="I5" s="76"/>
      <c r="J5" s="76"/>
      <c r="K5" s="76"/>
      <c r="L5" s="76"/>
      <c r="M5" s="76"/>
      <c r="N5" s="91" t="s">
        <v>20</v>
      </c>
      <c r="O5" s="43"/>
    </row>
    <row r="6" spans="1:17">
      <c r="A6" s="268" t="s">
        <v>35</v>
      </c>
      <c r="B6" s="259" t="str">
        <f>'Inf Conc.'!B7</f>
        <v>7/16-17/12</v>
      </c>
      <c r="C6" s="28">
        <f>'Inf Conc.'!C7</f>
        <v>1.4219999999999999</v>
      </c>
      <c r="D6" s="128">
        <f>'Inf Conc.'!D7</f>
        <v>2.67</v>
      </c>
      <c r="E6" s="29">
        <f>'Inf Conc.'!E7*C6*3.78</f>
        <v>4.2463763999999999</v>
      </c>
      <c r="F6" s="38">
        <f>'Inf Conc.'!F7*C6*3.78</f>
        <v>220.38155999999998</v>
      </c>
      <c r="G6" s="119">
        <f>'Inf Conc.'!G7*C6*3.78</f>
        <v>0</v>
      </c>
      <c r="H6" s="293">
        <f>'Inf Conc.'!H7*C6*3.78</f>
        <v>0.91377719999999996</v>
      </c>
      <c r="I6" s="293">
        <f>'Inf Conc.'!I7*C6*3.78</f>
        <v>3.3325991999999998</v>
      </c>
      <c r="J6" s="260">
        <f>'Inf Conc.'!J7*C6*3.78</f>
        <v>145.12931999999998</v>
      </c>
      <c r="K6" s="295">
        <f>'Inf Conc.'!K7*C6*3.78</f>
        <v>0</v>
      </c>
      <c r="L6" s="260">
        <f>'Inf Conc.'!L7*C6*3.78</f>
        <v>28.488347999999995</v>
      </c>
      <c r="M6" s="296">
        <f>'Inf Conc.'!M7*C6*3.78</f>
        <v>0</v>
      </c>
      <c r="N6" s="260">
        <f>'Inf Conc.'!N7*D6*3.78</f>
        <v>25.231499999999997</v>
      </c>
      <c r="O6" s="109">
        <f>'Inf Conc.'!U7*C6*3.78</f>
        <v>1537.29576</v>
      </c>
      <c r="P6" s="56"/>
    </row>
    <row r="7" spans="1:17">
      <c r="A7" s="264" t="s">
        <v>35</v>
      </c>
      <c r="B7" s="264" t="str">
        <f>'Inf Conc.'!B8</f>
        <v>8/6-7/12</v>
      </c>
      <c r="C7" s="1">
        <f>'Inf Conc.'!C8</f>
        <v>1.3480000000000001</v>
      </c>
      <c r="D7" s="130">
        <f>'Inf Conc.'!D8</f>
        <v>3.87</v>
      </c>
      <c r="E7" s="31"/>
      <c r="F7" s="39">
        <f>'Inf Conc.'!F8*C7*3.78</f>
        <v>254.77200000000002</v>
      </c>
      <c r="G7" s="120"/>
      <c r="H7" s="294">
        <f>'Inf Conc.'!H8*C7*3.78</f>
        <v>0.56049840000000006</v>
      </c>
      <c r="I7" s="294">
        <f>'Inf Conc.'!I8*C7*3.78</f>
        <v>1.6814952000000001</v>
      </c>
      <c r="J7" s="274">
        <f>'Inf Conc.'!J8*C7*3.78</f>
        <v>157.95864</v>
      </c>
      <c r="K7" s="297"/>
      <c r="L7" s="274">
        <f>'Inf Conc.'!L8*C7*3.78</f>
        <v>10.700424000000002</v>
      </c>
      <c r="M7" s="298"/>
      <c r="N7" s="274">
        <f>'Inf Conc.'!N8*D7*3.78</f>
        <v>42.422940000000004</v>
      </c>
      <c r="O7" s="111">
        <f>'Inf Conc.'!U8*C7*3.78</f>
        <v>1309.52808</v>
      </c>
      <c r="P7" s="56"/>
    </row>
    <row r="8" spans="1:17">
      <c r="A8" s="378" t="s">
        <v>36</v>
      </c>
      <c r="B8" s="264" t="str">
        <f>'Inf Conc.'!B9</f>
        <v>9/4-5/12</v>
      </c>
      <c r="C8" s="3">
        <f>'Inf Conc.'!C9</f>
        <v>1.343</v>
      </c>
      <c r="D8" s="130">
        <f>'Inf Conc.'!D9</f>
        <v>2.67</v>
      </c>
      <c r="E8" s="31"/>
      <c r="F8" s="39">
        <f>'Inf Conc.'!F9*C8*3.78</f>
        <v>228.4443</v>
      </c>
      <c r="G8" s="120"/>
      <c r="H8" s="294">
        <f>'Inf Conc.'!H9*C8*3.78</f>
        <v>0.36043433999999996</v>
      </c>
      <c r="I8" s="294">
        <f>'Inf Conc.'!I9*C8*3.78</f>
        <v>1.0660734000000001</v>
      </c>
      <c r="J8" s="274">
        <f>'Inf Conc.'!J9*C8*3.78</f>
        <v>147.21966</v>
      </c>
      <c r="K8" s="297"/>
      <c r="L8" s="274">
        <f>'Inf Conc.'!L9*C8*3.78</f>
        <v>24.875046000000001</v>
      </c>
      <c r="M8" s="298"/>
      <c r="N8" s="274">
        <f>'Inf Conc.'!N9*D8*3.78</f>
        <v>41.379659999999994</v>
      </c>
      <c r="O8" s="111">
        <f>'Inf Conc.'!U9*C8*3.78</f>
        <v>1654.9520399999999</v>
      </c>
      <c r="P8" s="56"/>
    </row>
    <row r="9" spans="1:17">
      <c r="A9" s="264" t="str">
        <f>'Inf Conc.'!A10</f>
        <v>Wet 2012/3</v>
      </c>
      <c r="B9" s="264" t="str">
        <f>'Inf Conc.'!B10</f>
        <v>10/11-12/13</v>
      </c>
      <c r="C9" s="3">
        <f>'Inf Conc.'!C10</f>
        <v>1.4510000000000001</v>
      </c>
      <c r="D9" s="130">
        <f>'Inf Conc.'!D10</f>
        <v>2.11</v>
      </c>
      <c r="E9" s="31"/>
      <c r="F9" s="39">
        <f>'Inf Conc.'!F10*C9*3.78</f>
        <v>175.51295999999999</v>
      </c>
      <c r="G9" s="120"/>
      <c r="H9" s="294">
        <f>'Inf Conc.'!H10*C9*3.78</f>
        <v>2.1939120000000001</v>
      </c>
      <c r="I9" s="294">
        <f>'Inf Conc.'!I10*C9*3.78</f>
        <v>2.6326943999999997</v>
      </c>
      <c r="J9" s="274">
        <f>'Inf Conc.'!J10*C9*3.78</f>
        <v>153.57383999999999</v>
      </c>
      <c r="K9" s="297"/>
      <c r="L9" s="274">
        <f>'Inf Conc.'!L10*C9*3.78</f>
        <v>14.260427999999999</v>
      </c>
      <c r="M9" s="298"/>
      <c r="N9" s="274">
        <f>'Inf Conc.'!N10*D9*3.78</f>
        <v>20.737079999999999</v>
      </c>
      <c r="O9" s="111" t="e">
        <f>'Inf Conc.'!U10*C9*3.78</f>
        <v>#VALUE!</v>
      </c>
      <c r="P9" s="126"/>
    </row>
    <row r="10" spans="1:17">
      <c r="A10" s="264" t="str">
        <f>'Inf Conc.'!A11</f>
        <v>No Influent Data Required</v>
      </c>
      <c r="B10" s="264">
        <f>'Inf Conc.'!B11</f>
        <v>0</v>
      </c>
      <c r="C10" s="3">
        <f>'Inf Conc.'!C11</f>
        <v>0</v>
      </c>
      <c r="D10" s="130">
        <f>'Inf Conc.'!D11</f>
        <v>0</v>
      </c>
      <c r="E10" s="31"/>
      <c r="F10" s="39">
        <f>'Inf Conc.'!F11*C10*3.78</f>
        <v>0</v>
      </c>
      <c r="G10" s="120"/>
      <c r="H10" s="294">
        <f>'Inf Conc.'!H11*C10*3.78</f>
        <v>0</v>
      </c>
      <c r="I10" s="294">
        <f>'Inf Conc.'!I11*C10*3.78</f>
        <v>0</v>
      </c>
      <c r="J10" s="274">
        <f>'Inf Conc.'!J11*C10*3.78</f>
        <v>0</v>
      </c>
      <c r="K10" s="297"/>
      <c r="L10" s="274">
        <f>'Inf Conc.'!L11*C10*3.78</f>
        <v>0</v>
      </c>
      <c r="M10" s="298"/>
      <c r="N10" s="274">
        <f>'Inf Conc.'!N11*D10*3.78</f>
        <v>0</v>
      </c>
      <c r="O10" s="111">
        <f>'Inf Conc.'!U11*C10*3.78</f>
        <v>0</v>
      </c>
      <c r="P10" s="56"/>
    </row>
    <row r="11" spans="1:17">
      <c r="A11" s="264" t="str">
        <f>'Inf Conc.'!A12</f>
        <v>No Influent Data Required</v>
      </c>
      <c r="B11" s="264">
        <f>'Inf Conc.'!B13</f>
        <v>0</v>
      </c>
      <c r="C11" s="3">
        <f>'Inf Conc.'!C13</f>
        <v>0</v>
      </c>
      <c r="D11" s="130">
        <f>'Inf Conc.'!D13</f>
        <v>0</v>
      </c>
      <c r="E11" s="31"/>
      <c r="F11" s="39">
        <f>'Inf Conc.'!F13*C11*3.78</f>
        <v>0</v>
      </c>
      <c r="G11" s="120"/>
      <c r="H11" s="294">
        <f>'Inf Conc.'!H13*C11*3.78</f>
        <v>0</v>
      </c>
      <c r="I11" s="294">
        <f>'Inf Conc.'!I13*C11*3.78</f>
        <v>0</v>
      </c>
      <c r="J11" s="274">
        <f>'Inf Conc.'!J13*C11*3.78</f>
        <v>0</v>
      </c>
      <c r="K11" s="297"/>
      <c r="L11" s="274">
        <f>'Inf Conc.'!L13*C11*3.78</f>
        <v>0</v>
      </c>
      <c r="M11" s="298"/>
      <c r="N11" s="274">
        <f>'Inf Conc.'!N13*D11*3.78</f>
        <v>0</v>
      </c>
      <c r="O11" s="111">
        <f>'Inf Conc.'!U13*C11*3.78</f>
        <v>0</v>
      </c>
      <c r="P11" s="65"/>
    </row>
    <row r="12" spans="1:17">
      <c r="A12" s="264" t="str">
        <f>'Inf Conc.'!A13</f>
        <v>No Influent Data Required</v>
      </c>
      <c r="B12" s="264">
        <f>'Inf Conc.'!B14</f>
        <v>0</v>
      </c>
      <c r="C12" s="3">
        <f>'Inf Conc.'!C14</f>
        <v>0</v>
      </c>
      <c r="D12" s="130">
        <f>'Inf Conc.'!D14</f>
        <v>0</v>
      </c>
      <c r="E12" s="31"/>
      <c r="F12" s="39">
        <f>'Inf Conc.'!F14*C12*3.78</f>
        <v>0</v>
      </c>
      <c r="G12" s="120"/>
      <c r="H12" s="294">
        <f>'Inf Conc.'!H14*C12*3.78</f>
        <v>0</v>
      </c>
      <c r="I12" s="294">
        <f>'Inf Conc.'!I14*C12*3.78</f>
        <v>0</v>
      </c>
      <c r="J12" s="274">
        <f>'Inf Conc.'!J14*C12*3.78</f>
        <v>0</v>
      </c>
      <c r="K12" s="297"/>
      <c r="L12" s="274">
        <f>'Inf Conc.'!L14*C12*3.78</f>
        <v>0</v>
      </c>
      <c r="M12" s="298"/>
      <c r="N12" s="274">
        <f>'Inf Conc.'!N14*D12*3.78</f>
        <v>0</v>
      </c>
      <c r="O12" s="111">
        <f>'Inf Conc.'!U14*C12*3.78</f>
        <v>0</v>
      </c>
    </row>
    <row r="13" spans="1:17">
      <c r="A13" s="207" t="s">
        <v>37</v>
      </c>
      <c r="B13" s="213"/>
      <c r="C13" s="60">
        <f>'Inf Conc.'!C14</f>
        <v>0</v>
      </c>
      <c r="D13" s="129">
        <f>'Inf Conc.'!D14</f>
        <v>0</v>
      </c>
      <c r="E13" s="31">
        <f>'Inf Conc.'!E10*C13*3.78</f>
        <v>0</v>
      </c>
      <c r="F13" s="68">
        <f>'Inf Conc.'!F14*C13*3.78</f>
        <v>0</v>
      </c>
      <c r="G13" s="120">
        <f>'Inf Conc.'!G10*C13*3.78</f>
        <v>0</v>
      </c>
      <c r="H13" s="60">
        <f>'Inf Conc.'!H14*C13*3.78</f>
        <v>0</v>
      </c>
      <c r="I13" s="60">
        <f>'Inf Conc.'!I14*C13*3.78</f>
        <v>0</v>
      </c>
      <c r="J13" s="60">
        <f>'Inf Conc.'!J14*C13*3.78</f>
        <v>0</v>
      </c>
      <c r="K13" s="120">
        <f>'Inf Conc.'!K10*C13*3.78</f>
        <v>0</v>
      </c>
      <c r="L13" s="60">
        <f>'Inf Conc.'!L14*C13*3.78</f>
        <v>0</v>
      </c>
      <c r="M13" s="122">
        <f>'Inf Conc.'!M10*C13*3.78</f>
        <v>0</v>
      </c>
      <c r="N13" s="60">
        <f>'Inf Conc.'!N14*D13*3.78</f>
        <v>0</v>
      </c>
      <c r="O13" s="68">
        <f>'Inf Conc.'!U14*C13*3.78</f>
        <v>0</v>
      </c>
    </row>
    <row r="14" spans="1:17" ht="15.75" thickBot="1">
      <c r="A14" s="209" t="s">
        <v>38</v>
      </c>
      <c r="B14" s="214"/>
      <c r="C14" s="71">
        <f>'Inf Conc.'!C15</f>
        <v>0</v>
      </c>
      <c r="D14" s="132">
        <f>'Inf Conc.'!D15</f>
        <v>0</v>
      </c>
      <c r="E14" s="33"/>
      <c r="F14" s="72">
        <f>'Inf Conc.'!F15*C14*3.78</f>
        <v>0</v>
      </c>
      <c r="G14" s="121"/>
      <c r="H14" s="71">
        <f>'Inf Conc.'!H15*C14*3.78</f>
        <v>0</v>
      </c>
      <c r="I14" s="71">
        <f>'Inf Conc.'!I15*C14*3.78</f>
        <v>0</v>
      </c>
      <c r="J14" s="71">
        <f>'Inf Conc.'!J15*C14*3.78</f>
        <v>0</v>
      </c>
      <c r="K14" s="121"/>
      <c r="L14" s="71">
        <f>'Inf Conc.'!L15*C14*3.78</f>
        <v>0</v>
      </c>
      <c r="M14" s="123"/>
      <c r="N14" s="71">
        <f>'Inf Conc.'!N15*D14*3.78</f>
        <v>0</v>
      </c>
      <c r="O14" s="72">
        <f>'Inf Conc.'!U15*C14*3.78</f>
        <v>0</v>
      </c>
    </row>
    <row r="16" spans="1:17">
      <c r="C16" s="308" t="s">
        <v>74</v>
      </c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</row>
    <row r="21" spans="3:8" ht="15.75" thickBot="1"/>
    <row r="22" spans="3:8">
      <c r="C22" s="175" t="s">
        <v>65</v>
      </c>
      <c r="D22" s="176"/>
      <c r="E22" s="176"/>
      <c r="F22" s="176"/>
      <c r="G22" s="176"/>
      <c r="H22" s="177"/>
    </row>
    <row r="23" spans="3:8">
      <c r="C23" s="178" t="s">
        <v>6</v>
      </c>
      <c r="D23" s="179" t="s">
        <v>53</v>
      </c>
      <c r="E23" s="179"/>
      <c r="F23" s="179"/>
      <c r="G23" s="179"/>
      <c r="H23" s="180"/>
    </row>
    <row r="24" spans="3:8">
      <c r="C24" s="178" t="s">
        <v>4</v>
      </c>
      <c r="D24" s="179" t="s">
        <v>54</v>
      </c>
      <c r="E24" s="179"/>
      <c r="F24" s="179"/>
      <c r="G24" s="179"/>
      <c r="H24" s="180"/>
    </row>
    <row r="25" spans="3:8">
      <c r="C25" s="178" t="s">
        <v>5</v>
      </c>
      <c r="D25" s="179" t="s">
        <v>62</v>
      </c>
      <c r="E25" s="179"/>
      <c r="F25" s="179"/>
      <c r="G25" s="179"/>
      <c r="H25" s="180"/>
    </row>
    <row r="26" spans="3:8">
      <c r="C26" s="178" t="s">
        <v>63</v>
      </c>
      <c r="D26" s="179" t="s">
        <v>64</v>
      </c>
      <c r="E26" s="179"/>
      <c r="F26" s="179"/>
      <c r="G26" s="179"/>
      <c r="H26" s="180"/>
    </row>
    <row r="27" spans="3:8">
      <c r="C27" s="178" t="s">
        <v>1</v>
      </c>
      <c r="D27" s="179" t="s">
        <v>55</v>
      </c>
      <c r="E27" s="179"/>
      <c r="F27" s="179"/>
      <c r="G27" s="179"/>
      <c r="H27" s="180"/>
    </row>
    <row r="28" spans="3:8">
      <c r="C28" s="178" t="s">
        <v>2</v>
      </c>
      <c r="D28" s="179" t="s">
        <v>56</v>
      </c>
      <c r="E28" s="179"/>
      <c r="F28" s="179"/>
      <c r="G28" s="179"/>
      <c r="H28" s="180"/>
    </row>
    <row r="29" spans="3:8">
      <c r="C29" s="178" t="s">
        <v>8</v>
      </c>
      <c r="D29" s="179" t="s">
        <v>57</v>
      </c>
      <c r="E29" s="179"/>
      <c r="F29" s="179"/>
      <c r="G29" s="179"/>
      <c r="H29" s="180"/>
    </row>
    <row r="30" spans="3:8">
      <c r="C30" s="178" t="s">
        <v>58</v>
      </c>
      <c r="D30" s="179" t="s">
        <v>59</v>
      </c>
      <c r="E30" s="179"/>
      <c r="F30" s="179"/>
      <c r="G30" s="179"/>
      <c r="H30" s="180"/>
    </row>
    <row r="31" spans="3:8">
      <c r="C31" s="178" t="s">
        <v>52</v>
      </c>
      <c r="D31" s="179" t="s">
        <v>60</v>
      </c>
      <c r="E31" s="179"/>
      <c r="F31" s="179"/>
      <c r="G31" s="179"/>
      <c r="H31" s="180"/>
    </row>
    <row r="32" spans="3:8" ht="15.75" thickBot="1">
      <c r="C32" s="181" t="s">
        <v>10</v>
      </c>
      <c r="D32" s="182" t="s">
        <v>61</v>
      </c>
      <c r="E32" s="182"/>
      <c r="F32" s="182"/>
      <c r="G32" s="182"/>
      <c r="H32" s="183"/>
    </row>
  </sheetData>
  <mergeCells count="5">
    <mergeCell ref="C4:D4"/>
    <mergeCell ref="C1:N1"/>
    <mergeCell ref="C16:O16"/>
    <mergeCell ref="C2:Q2"/>
    <mergeCell ref="C3:Q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65"/>
  <sheetViews>
    <sheetView topLeftCell="A8" workbookViewId="0">
      <selection activeCell="X17" sqref="X17"/>
    </sheetView>
  </sheetViews>
  <sheetFormatPr defaultRowHeight="1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31" ht="23.25" customHeight="1" thickBot="1">
      <c r="B1" s="302" t="s">
        <v>41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</row>
    <row r="2" spans="1:31" s="20" customFormat="1" ht="16.5" customHeight="1">
      <c r="B2" s="301" t="s">
        <v>40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47"/>
      <c r="V2" s="47"/>
      <c r="X2" s="47"/>
      <c r="Z2" s="175" t="s">
        <v>65</v>
      </c>
      <c r="AA2" s="176"/>
      <c r="AB2" s="176"/>
      <c r="AC2" s="176"/>
      <c r="AD2" s="176"/>
      <c r="AE2" s="177"/>
    </row>
    <row r="3" spans="1:31" ht="18.75">
      <c r="B3" s="306" t="s">
        <v>81</v>
      </c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Z3" s="178" t="s">
        <v>6</v>
      </c>
      <c r="AA3" s="179" t="s">
        <v>53</v>
      </c>
      <c r="AB3" s="179"/>
      <c r="AC3" s="179"/>
      <c r="AD3" s="179"/>
      <c r="AE3" s="180"/>
    </row>
    <row r="4" spans="1:31" ht="18.75">
      <c r="B4" s="306" t="s">
        <v>82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Z4" s="178" t="s">
        <v>4</v>
      </c>
      <c r="AA4" s="179" t="s">
        <v>54</v>
      </c>
      <c r="AB4" s="179"/>
      <c r="AC4" s="179"/>
      <c r="AD4" s="179"/>
      <c r="AE4" s="180"/>
    </row>
    <row r="5" spans="1:31" s="20" customFormat="1" ht="25.5" customHeight="1">
      <c r="B5" s="313" t="s">
        <v>69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223"/>
      <c r="X5" s="223"/>
      <c r="Z5" s="178" t="s">
        <v>5</v>
      </c>
      <c r="AA5" s="179" t="s">
        <v>62</v>
      </c>
      <c r="AB5" s="179"/>
      <c r="AC5" s="179"/>
      <c r="AD5" s="179"/>
      <c r="AE5" s="180"/>
    </row>
    <row r="6" spans="1:31" s="20" customFormat="1" ht="13.5" customHeight="1">
      <c r="B6" s="171" t="s">
        <v>67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223"/>
      <c r="X6" s="223"/>
      <c r="Z6" s="178" t="s">
        <v>63</v>
      </c>
      <c r="AA6" s="179" t="s">
        <v>64</v>
      </c>
      <c r="AB6" s="179"/>
      <c r="AC6" s="179"/>
      <c r="AD6" s="179"/>
      <c r="AE6" s="180"/>
    </row>
    <row r="7" spans="1:31" s="20" customFormat="1" ht="12.75" customHeight="1" thickBot="1">
      <c r="B7" s="314" t="s">
        <v>75</v>
      </c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48"/>
      <c r="V7" s="47"/>
      <c r="X7" s="47"/>
      <c r="Z7" s="178" t="s">
        <v>1</v>
      </c>
      <c r="AA7" s="179" t="s">
        <v>55</v>
      </c>
      <c r="AB7" s="179"/>
      <c r="AC7" s="179"/>
      <c r="AD7" s="179"/>
      <c r="AE7" s="180"/>
    </row>
    <row r="8" spans="1:31" ht="44.25" customHeight="1">
      <c r="A8" s="173" t="s">
        <v>68</v>
      </c>
      <c r="B8" s="310" t="s">
        <v>16</v>
      </c>
      <c r="C8" s="311"/>
      <c r="D8" s="10" t="s">
        <v>6</v>
      </c>
      <c r="E8" s="11" t="s">
        <v>4</v>
      </c>
      <c r="F8" s="11" t="s">
        <v>5</v>
      </c>
      <c r="G8" s="11" t="s">
        <v>1</v>
      </c>
      <c r="H8" s="11" t="s">
        <v>2</v>
      </c>
      <c r="I8" s="11" t="s">
        <v>3</v>
      </c>
      <c r="J8" s="11" t="s">
        <v>66</v>
      </c>
      <c r="K8" s="11" t="s">
        <v>8</v>
      </c>
      <c r="L8" s="11" t="s">
        <v>58</v>
      </c>
      <c r="M8" s="174" t="s">
        <v>52</v>
      </c>
      <c r="N8" s="310" t="s">
        <v>9</v>
      </c>
      <c r="O8" s="312"/>
      <c r="P8" s="311"/>
      <c r="Q8" s="310" t="s">
        <v>48</v>
      </c>
      <c r="R8" s="312"/>
      <c r="S8" s="311"/>
      <c r="T8" s="12" t="s">
        <v>10</v>
      </c>
      <c r="U8" s="18" t="s">
        <v>21</v>
      </c>
      <c r="V8" s="18" t="s">
        <v>88</v>
      </c>
      <c r="W8" s="18" t="s">
        <v>23</v>
      </c>
      <c r="X8" s="19" t="s">
        <v>94</v>
      </c>
      <c r="Y8" s="20"/>
      <c r="Z8" s="178" t="s">
        <v>2</v>
      </c>
      <c r="AA8" s="179" t="s">
        <v>56</v>
      </c>
      <c r="AB8" s="179"/>
      <c r="AC8" s="179"/>
      <c r="AD8" s="179"/>
      <c r="AE8" s="180"/>
    </row>
    <row r="9" spans="1:31" ht="36.75" customHeight="1" thickBot="1">
      <c r="A9" s="205" t="s">
        <v>83</v>
      </c>
      <c r="B9" s="13" t="s">
        <v>17</v>
      </c>
      <c r="C9" s="127" t="s">
        <v>11</v>
      </c>
      <c r="D9" s="137" t="s">
        <v>47</v>
      </c>
      <c r="E9" s="15"/>
      <c r="F9" s="15"/>
      <c r="G9" s="15"/>
      <c r="H9" s="15"/>
      <c r="I9" s="15"/>
      <c r="J9" s="15"/>
      <c r="K9" s="15"/>
      <c r="L9" s="15"/>
      <c r="M9" s="194" t="s">
        <v>72</v>
      </c>
      <c r="N9" s="13" t="s">
        <v>12</v>
      </c>
      <c r="O9" s="148" t="s">
        <v>13</v>
      </c>
      <c r="P9" s="127" t="s">
        <v>14</v>
      </c>
      <c r="Q9" s="13" t="s">
        <v>12</v>
      </c>
      <c r="R9" s="148" t="s">
        <v>13</v>
      </c>
      <c r="S9" s="127" t="s">
        <v>14</v>
      </c>
      <c r="T9" s="14"/>
      <c r="U9" s="228" t="s">
        <v>22</v>
      </c>
      <c r="V9" s="228" t="s">
        <v>89</v>
      </c>
      <c r="W9" s="240" t="s">
        <v>49</v>
      </c>
      <c r="X9" s="241" t="s">
        <v>90</v>
      </c>
      <c r="Y9" s="20"/>
      <c r="Z9" s="178" t="s">
        <v>8</v>
      </c>
      <c r="AA9" s="179" t="s">
        <v>57</v>
      </c>
      <c r="AB9" s="179"/>
      <c r="AC9" s="179"/>
      <c r="AD9" s="179"/>
      <c r="AE9" s="180"/>
    </row>
    <row r="10" spans="1:31">
      <c r="A10" s="259" t="str">
        <f>'Inf Conc.'!B7</f>
        <v>7/16-17/12</v>
      </c>
      <c r="B10" s="25">
        <v>1.32</v>
      </c>
      <c r="C10" s="128">
        <v>2.39</v>
      </c>
      <c r="D10" s="28">
        <f>SUM(F10,G10,H10)</f>
        <v>31.4</v>
      </c>
      <c r="E10" s="28">
        <v>13</v>
      </c>
      <c r="F10" s="28">
        <v>12</v>
      </c>
      <c r="G10" s="28">
        <v>18</v>
      </c>
      <c r="H10" s="28">
        <v>1.4</v>
      </c>
      <c r="I10" s="28">
        <v>11</v>
      </c>
      <c r="J10" s="92"/>
      <c r="K10" s="28">
        <v>4.2</v>
      </c>
      <c r="L10" s="28">
        <v>4.0999999999999996</v>
      </c>
      <c r="M10" s="260">
        <v>4</v>
      </c>
      <c r="N10" s="262">
        <v>6.89</v>
      </c>
      <c r="O10" s="286">
        <v>6.89</v>
      </c>
      <c r="P10" s="287">
        <v>6.89</v>
      </c>
      <c r="Q10" s="79">
        <v>20.6</v>
      </c>
      <c r="R10" s="153">
        <v>20.6</v>
      </c>
      <c r="S10" s="158">
        <v>20.6</v>
      </c>
      <c r="T10" s="25">
        <v>15</v>
      </c>
      <c r="U10" s="275">
        <f>SUM('Inf Conc.'!$F$7,'Inf Conc.'!$H$7,'Inf Conc.'!$I$7)-SUM(E10,G10,H10)</f>
        <v>9.39</v>
      </c>
      <c r="V10" s="256">
        <f>((SUM('Inf Conc.'!$F$7,'Inf Conc.'!$H$7,'Inf Conc.'!$I$7))-(SUM(E10,G10,H10)))/(SUM('Inf Conc.'!$F$7,'Inf Conc.'!$H$7,'Inf Conc.'!$I$7))</f>
        <v>0.22469490308686291</v>
      </c>
      <c r="W10" s="234">
        <f>'Inf Conc.'!$L$7-K10</f>
        <v>1.0999999999999996</v>
      </c>
      <c r="X10" s="252">
        <f>('Inf Conc.'!$L$7-K10)/('Inf Conc.'!$L$7)</f>
        <v>0.20754716981132068</v>
      </c>
      <c r="Z10" s="178" t="s">
        <v>58</v>
      </c>
      <c r="AA10" s="179" t="s">
        <v>59</v>
      </c>
      <c r="AB10" s="179"/>
      <c r="AC10" s="179"/>
      <c r="AD10" s="179"/>
      <c r="AE10" s="180"/>
    </row>
    <row r="11" spans="1:31">
      <c r="A11" s="265" t="str">
        <f>'Inf Conc.'!B8</f>
        <v>8/6-7/12</v>
      </c>
      <c r="B11" s="67">
        <v>1.22</v>
      </c>
      <c r="C11" s="129">
        <v>3.33</v>
      </c>
      <c r="D11" s="60">
        <f t="shared" ref="D11:D57" si="0">SUM(F11,G11,H11)</f>
        <v>29.4</v>
      </c>
      <c r="E11" s="60">
        <v>12</v>
      </c>
      <c r="F11" s="60">
        <v>11</v>
      </c>
      <c r="G11" s="60">
        <v>17</v>
      </c>
      <c r="H11" s="60">
        <v>1.4</v>
      </c>
      <c r="I11" s="60">
        <v>10</v>
      </c>
      <c r="J11" s="93"/>
      <c r="K11" s="60">
        <v>6.1</v>
      </c>
      <c r="L11" s="269">
        <v>6</v>
      </c>
      <c r="M11" s="269">
        <v>5</v>
      </c>
      <c r="N11" s="273">
        <v>6.92</v>
      </c>
      <c r="O11" s="291">
        <v>6.92</v>
      </c>
      <c r="P11" s="292">
        <v>6.92</v>
      </c>
      <c r="Q11" s="81">
        <v>21.3</v>
      </c>
      <c r="R11" s="154">
        <v>21.3</v>
      </c>
      <c r="S11" s="159">
        <v>21.3</v>
      </c>
      <c r="T11" s="67">
        <v>11</v>
      </c>
      <c r="U11" s="276">
        <f>SUM('Inf Conc.'!$F$8,'Inf Conc.'!$H$8,'Inf Conc.'!$I$8)-SUM(E11,G11,H11)</f>
        <v>20.04</v>
      </c>
      <c r="V11" s="244">
        <f>((SUM('Inf Conc.'!$F$7,'Inf Conc.'!$H$7,'Inf Conc.'!$I$7))-(SUM(E11,G11,H11)))/(SUM('Inf Conc.'!$F$7,'Inf Conc.'!$H$7,'Inf Conc.'!$I$7))</f>
        <v>0.27255324240248863</v>
      </c>
      <c r="W11" s="235">
        <f>'Inf Conc.'!$L$8-K11</f>
        <v>-3.9999999999999996</v>
      </c>
      <c r="X11" s="253">
        <f>('Inf Conc.'!$L$8-K11)/('Inf Conc.'!$L$8)</f>
        <v>-1.9047619047619044</v>
      </c>
      <c r="Z11" s="178" t="s">
        <v>52</v>
      </c>
      <c r="AA11" s="179" t="s">
        <v>60</v>
      </c>
      <c r="AB11" s="179"/>
      <c r="AC11" s="179"/>
      <c r="AD11" s="179"/>
      <c r="AE11" s="180"/>
    </row>
    <row r="12" spans="1:31" ht="15.75" thickBot="1">
      <c r="A12" s="318" t="str">
        <f>'Inf Conc.'!B9</f>
        <v>9/4-5/12</v>
      </c>
      <c r="B12" s="124">
        <v>1.22</v>
      </c>
      <c r="C12" s="136">
        <v>2.25</v>
      </c>
      <c r="D12" s="125">
        <f>SUM(F12,G12,H12)</f>
        <v>13.799999999999999</v>
      </c>
      <c r="E12" s="125">
        <v>12</v>
      </c>
      <c r="F12" s="125">
        <v>11</v>
      </c>
      <c r="G12" s="125">
        <v>1.2</v>
      </c>
      <c r="H12" s="125">
        <v>1.6</v>
      </c>
      <c r="I12" s="125">
        <v>11</v>
      </c>
      <c r="J12" s="195"/>
      <c r="K12" s="125">
        <v>5.4</v>
      </c>
      <c r="L12" s="319">
        <v>5</v>
      </c>
      <c r="M12" s="319">
        <v>4.7</v>
      </c>
      <c r="N12" s="320">
        <v>6.97</v>
      </c>
      <c r="O12" s="321">
        <v>6.97</v>
      </c>
      <c r="P12" s="322">
        <v>6.97</v>
      </c>
      <c r="Q12" s="323">
        <v>21.3</v>
      </c>
      <c r="R12" s="324">
        <v>21.3</v>
      </c>
      <c r="S12" s="325">
        <v>21.3</v>
      </c>
      <c r="T12" s="124">
        <v>20</v>
      </c>
      <c r="U12" s="326">
        <f>SUM('Inf Conc.'!$F$9,'Inf Conc.'!$H$9,'Inf Conc.'!$I$9)-SUM(E12,G12,H12)</f>
        <v>30.481000000000002</v>
      </c>
      <c r="V12" s="327">
        <f>((SUM('Inf Conc.'!$F$7,'Inf Conc.'!$H$7,'Inf Conc.'!$I$7))-(SUM(E12,G12,H12)))/(SUM('Inf Conc.'!$F$7,'Inf Conc.'!$H$7,'Inf Conc.'!$I$7))</f>
        <v>0.64584828906436953</v>
      </c>
      <c r="W12" s="328">
        <f>'Inf Conc.'!$L$9-K12</f>
        <v>-0.5</v>
      </c>
      <c r="X12" s="329">
        <f>('Inf Conc.'!$L$9-K12)/('Inf Conc.'!$L$9)</f>
        <v>-0.1020408163265306</v>
      </c>
      <c r="Y12" s="22" t="s">
        <v>30</v>
      </c>
      <c r="Z12" s="181" t="s">
        <v>10</v>
      </c>
      <c r="AA12" s="182" t="s">
        <v>61</v>
      </c>
      <c r="AB12" s="182"/>
      <c r="AC12" s="182"/>
      <c r="AD12" s="182"/>
      <c r="AE12" s="183"/>
    </row>
    <row r="13" spans="1:31">
      <c r="A13" s="265" t="str">
        <f>'Inf Conc.'!B10</f>
        <v>10/11-12/13</v>
      </c>
      <c r="B13" s="273">
        <v>1.4</v>
      </c>
      <c r="C13" s="129">
        <v>2.39</v>
      </c>
      <c r="D13" s="60">
        <f t="shared" ref="D13" si="1">SUM(F13,G13,H13)</f>
        <v>30.7</v>
      </c>
      <c r="E13" s="60">
        <v>18</v>
      </c>
      <c r="F13" s="60">
        <v>16</v>
      </c>
      <c r="G13" s="60">
        <v>13</v>
      </c>
      <c r="H13" s="60">
        <v>1.7</v>
      </c>
      <c r="I13" s="60">
        <v>15</v>
      </c>
      <c r="J13" s="93"/>
      <c r="K13" s="60">
        <v>5.3</v>
      </c>
      <c r="L13" s="269">
        <v>4.7</v>
      </c>
      <c r="M13" s="269">
        <v>4.7</v>
      </c>
      <c r="N13" s="273">
        <v>6.68</v>
      </c>
      <c r="O13" s="291">
        <v>6.68</v>
      </c>
      <c r="P13" s="292">
        <v>6.68</v>
      </c>
      <c r="Q13" s="81">
        <v>21.1</v>
      </c>
      <c r="R13" s="154">
        <v>21.1</v>
      </c>
      <c r="S13" s="159">
        <v>21.1</v>
      </c>
      <c r="T13" s="67">
        <v>6</v>
      </c>
      <c r="U13" s="276">
        <f>SUM('Inf Conc.'!$F$10,'Inf Conc.'!$H$10,'Inf Conc.'!$I$10)-SUM(E13,G13,H13)</f>
        <v>0.17999999999999261</v>
      </c>
      <c r="V13" s="244">
        <f>((SUM('Inf Conc.'!$F$10,'Inf Conc.'!$H$10,'Inf Conc.'!$I$10))-(SUM(E13,G13,H13)))/(SUM('Inf Conc.'!$F$10,'Inf Conc.'!$H$10,'Inf Conc.'!$I$10))</f>
        <v>5.4744525547443012E-3</v>
      </c>
      <c r="W13" s="235">
        <f>'Inf Conc.'!$L$10-K13</f>
        <v>-2.6999999999999997</v>
      </c>
      <c r="X13" s="253">
        <f>('Inf Conc.'!$L$10-K13)/('Inf Conc.'!$L$10)</f>
        <v>-1.0384615384615383</v>
      </c>
    </row>
    <row r="14" spans="1:31">
      <c r="A14" s="264" t="s">
        <v>101</v>
      </c>
      <c r="B14" s="1">
        <v>1.629</v>
      </c>
      <c r="C14" s="130">
        <v>4.07</v>
      </c>
      <c r="D14" s="3">
        <f t="shared" si="0"/>
        <v>28.38</v>
      </c>
      <c r="E14" s="3">
        <v>9.4</v>
      </c>
      <c r="F14" s="3">
        <v>8.5</v>
      </c>
      <c r="G14" s="3">
        <v>19</v>
      </c>
      <c r="H14" s="3">
        <v>0.88</v>
      </c>
      <c r="I14" s="3">
        <v>8</v>
      </c>
      <c r="J14" s="93"/>
      <c r="K14" s="3">
        <v>4.5</v>
      </c>
      <c r="L14" s="3">
        <v>4.2</v>
      </c>
      <c r="M14" s="3">
        <v>4.0999999999999996</v>
      </c>
      <c r="N14" s="288">
        <v>6.98</v>
      </c>
      <c r="O14" s="289">
        <v>6.98</v>
      </c>
      <c r="P14" s="290">
        <v>6.98</v>
      </c>
      <c r="Q14" s="54">
        <v>19.8</v>
      </c>
      <c r="R14" s="155">
        <v>19.8</v>
      </c>
      <c r="S14" s="160">
        <v>19.8</v>
      </c>
      <c r="T14" s="1">
        <v>20</v>
      </c>
      <c r="U14" s="277">
        <f>SUM('Inf Conc.'!$F$11,'Inf Conc.'!$H$11,'Inf Conc.'!$I$11)-SUM(E14,G14,H14)</f>
        <v>-29.279999999999998</v>
      </c>
      <c r="V14" s="245" t="e">
        <f>((SUM('Inf Conc.'!$F$11,'Inf Conc.'!$H$11,'Inf Conc.'!$I$11))-(SUM(E14,G14,H14)))/(SUM('Inf Conc.'!$F$11,'Inf Conc.'!$H$11,'Inf Conc.'!$I$11))</f>
        <v>#DIV/0!</v>
      </c>
      <c r="W14" s="236">
        <f>'Inf Conc.'!$L$11-K14</f>
        <v>-4.5</v>
      </c>
      <c r="X14" s="254" t="e">
        <f>('Inf Conc.'!$L$11-K14)/('Inf Conc.'!$L11)</f>
        <v>#DIV/0!</v>
      </c>
    </row>
    <row r="15" spans="1:31">
      <c r="A15" s="265" t="s">
        <v>103</v>
      </c>
      <c r="B15" s="67">
        <v>5.18</v>
      </c>
      <c r="C15" s="129">
        <v>10.44</v>
      </c>
      <c r="D15" s="67">
        <f t="shared" si="0"/>
        <v>9.4779999999999998</v>
      </c>
      <c r="E15" s="60">
        <v>5.6</v>
      </c>
      <c r="F15" s="269">
        <v>3</v>
      </c>
      <c r="G15" s="60">
        <v>6.4</v>
      </c>
      <c r="H15" s="60">
        <v>7.8E-2</v>
      </c>
      <c r="I15" s="60">
        <v>1.7</v>
      </c>
      <c r="J15" s="93"/>
      <c r="K15" s="60">
        <v>1.5</v>
      </c>
      <c r="L15" s="60">
        <v>1.1000000000000001</v>
      </c>
      <c r="M15" s="60">
        <v>1.1000000000000001</v>
      </c>
      <c r="N15" s="273">
        <v>7.12</v>
      </c>
      <c r="O15" s="291">
        <v>7.12</v>
      </c>
      <c r="P15" s="292">
        <v>7.12</v>
      </c>
      <c r="Q15" s="81">
        <v>17.5</v>
      </c>
      <c r="R15" s="154">
        <v>17.5</v>
      </c>
      <c r="S15" s="159">
        <v>17.5</v>
      </c>
      <c r="T15" s="67">
        <v>58</v>
      </c>
      <c r="U15" s="276">
        <f>SUM('Inf Conc.'!$F$12,'Inf Conc.'!$H$12,'Inf Conc.'!$I$12)-SUM(E15,G15,H15)</f>
        <v>-12.077999999999999</v>
      </c>
      <c r="V15" s="244" t="e">
        <f>((SUM('Inf Conc.'!$F$12,'Inf Conc.'!$H$12,'Inf Conc.'!$I$12))-(SUM(E15,G15,H15)))/(SUM('Inf Conc.'!$F$12,'Inf Conc.'!$H$12,'Inf Conc.'!$I$12))</f>
        <v>#DIV/0!</v>
      </c>
      <c r="W15" s="235">
        <f>'Inf Conc.'!$L$12-K15</f>
        <v>-1.5</v>
      </c>
      <c r="X15" s="253" t="e">
        <f>('Inf Conc.'!$L$12-K15)/('Inf Conc.'!$L$12)</f>
        <v>#DIV/0!</v>
      </c>
      <c r="Y15" s="351" t="s">
        <v>104</v>
      </c>
      <c r="Z15" s="351"/>
    </row>
    <row r="16" spans="1:31">
      <c r="A16" s="318" t="s">
        <v>105</v>
      </c>
      <c r="B16" s="124">
        <v>1.85</v>
      </c>
      <c r="C16" s="136">
        <v>3.21</v>
      </c>
      <c r="D16" s="125">
        <f t="shared" si="0"/>
        <v>16.96</v>
      </c>
      <c r="E16" s="125">
        <v>5.5</v>
      </c>
      <c r="F16" s="125">
        <v>5.7</v>
      </c>
      <c r="G16" s="125">
        <v>11</v>
      </c>
      <c r="H16" s="125">
        <v>0.26</v>
      </c>
      <c r="I16" s="125">
        <v>4.5999999999999996</v>
      </c>
      <c r="J16" s="195"/>
      <c r="K16" s="125">
        <v>2.1</v>
      </c>
      <c r="L16" s="125">
        <v>1.6</v>
      </c>
      <c r="M16" s="125">
        <v>1.4</v>
      </c>
      <c r="N16" s="320">
        <v>6.89</v>
      </c>
      <c r="O16" s="321">
        <v>6.89</v>
      </c>
      <c r="P16" s="322">
        <v>6.89</v>
      </c>
      <c r="Q16" s="323">
        <v>16.2</v>
      </c>
      <c r="R16" s="324">
        <v>16.2</v>
      </c>
      <c r="S16" s="325">
        <v>16.2</v>
      </c>
      <c r="T16" s="124">
        <v>13</v>
      </c>
      <c r="U16" s="326">
        <f>SUM('Inf Conc.'!$F$13,'Inf Conc.'!$H$13,'Inf Conc.'!$I$13)-SUM(E16,G16,H16)</f>
        <v>-16.760000000000002</v>
      </c>
      <c r="V16" s="376" t="e">
        <f>((SUM('Inf Conc.'!$F$13,'Inf Conc.'!$H$13,'Inf Conc.'!$I$13))-(SUM(E16,G16,H16)))/(SUM('Inf Conc.'!$F$13,'Inf Conc.'!$H$13,'Inf Conc.'!$I$13))</f>
        <v>#DIV/0!</v>
      </c>
      <c r="W16" s="328">
        <f>'Inf Conc.'!$L$13-K16</f>
        <v>-2.1</v>
      </c>
      <c r="X16" s="377" t="e">
        <f>('Inf Conc.'!$L$13-K16)/('Inf Conc.'!$L$13)</f>
        <v>#DIV/0!</v>
      </c>
      <c r="Y16" s="22" t="s">
        <v>29</v>
      </c>
    </row>
    <row r="17" spans="1:25">
      <c r="A17" s="265"/>
      <c r="B17" s="67"/>
      <c r="C17" s="129"/>
      <c r="D17" s="60">
        <f t="shared" si="0"/>
        <v>0</v>
      </c>
      <c r="E17" s="60"/>
      <c r="F17" s="60"/>
      <c r="G17" s="60"/>
      <c r="H17" s="60"/>
      <c r="I17" s="60"/>
      <c r="J17" s="93"/>
      <c r="K17" s="60"/>
      <c r="L17" s="60"/>
      <c r="M17" s="60"/>
      <c r="N17" s="61"/>
      <c r="O17" s="142"/>
      <c r="P17" s="146"/>
      <c r="Q17" s="81"/>
      <c r="R17" s="154"/>
      <c r="S17" s="159"/>
      <c r="T17" s="67"/>
      <c r="U17" s="276"/>
      <c r="V17" s="244"/>
      <c r="W17" s="235"/>
      <c r="X17" s="255"/>
    </row>
    <row r="18" spans="1:25">
      <c r="A18" s="264"/>
      <c r="B18" s="1"/>
      <c r="C18" s="130"/>
      <c r="D18" s="3">
        <f t="shared" si="0"/>
        <v>0</v>
      </c>
      <c r="E18" s="3"/>
      <c r="F18" s="3"/>
      <c r="G18" s="3"/>
      <c r="H18" s="3"/>
      <c r="I18" s="3"/>
      <c r="J18" s="93"/>
      <c r="K18" s="3"/>
      <c r="L18" s="3"/>
      <c r="M18" s="3"/>
      <c r="N18" s="55"/>
      <c r="O18" s="149"/>
      <c r="P18" s="151"/>
      <c r="Q18" s="54"/>
      <c r="R18" s="155"/>
      <c r="S18" s="160"/>
      <c r="T18" s="1"/>
      <c r="U18" s="277"/>
      <c r="V18" s="245"/>
      <c r="W18" s="236"/>
      <c r="X18" s="254"/>
    </row>
    <row r="19" spans="1:25">
      <c r="A19" s="265"/>
      <c r="B19" s="67"/>
      <c r="C19" s="129"/>
      <c r="D19" s="60">
        <f t="shared" si="0"/>
        <v>0</v>
      </c>
      <c r="E19" s="60"/>
      <c r="F19" s="60"/>
      <c r="G19" s="60"/>
      <c r="H19" s="60"/>
      <c r="I19" s="60"/>
      <c r="J19" s="93"/>
      <c r="K19" s="60"/>
      <c r="L19" s="60"/>
      <c r="M19" s="60"/>
      <c r="N19" s="61"/>
      <c r="O19" s="142"/>
      <c r="P19" s="146"/>
      <c r="Q19" s="81"/>
      <c r="R19" s="154"/>
      <c r="S19" s="159"/>
      <c r="T19" s="67"/>
      <c r="U19" s="276"/>
      <c r="V19" s="244"/>
      <c r="W19" s="235"/>
      <c r="X19" s="255"/>
      <c r="Y19" s="22" t="s">
        <v>31</v>
      </c>
    </row>
    <row r="20" spans="1:25">
      <c r="A20" s="264"/>
      <c r="B20" s="1"/>
      <c r="C20" s="130"/>
      <c r="D20" s="3">
        <f t="shared" si="0"/>
        <v>0</v>
      </c>
      <c r="E20" s="3"/>
      <c r="F20" s="3"/>
      <c r="G20" s="3"/>
      <c r="H20" s="3"/>
      <c r="I20" s="3"/>
      <c r="J20" s="93"/>
      <c r="K20" s="3"/>
      <c r="L20" s="3"/>
      <c r="M20" s="3"/>
      <c r="N20" s="55"/>
      <c r="O20" s="149"/>
      <c r="P20" s="151"/>
      <c r="Q20" s="54"/>
      <c r="R20" s="155"/>
      <c r="S20" s="160"/>
      <c r="T20" s="1"/>
      <c r="U20" s="277"/>
      <c r="V20" s="245"/>
      <c r="W20" s="236"/>
      <c r="X20" s="254"/>
    </row>
    <row r="21" spans="1:25">
      <c r="A21" s="347"/>
      <c r="B21" s="66"/>
      <c r="C21" s="131"/>
      <c r="D21" s="66">
        <f t="shared" si="0"/>
        <v>0</v>
      </c>
      <c r="E21" s="62"/>
      <c r="F21" s="62"/>
      <c r="G21" s="62"/>
      <c r="H21" s="62"/>
      <c r="I21" s="62"/>
      <c r="J21" s="93"/>
      <c r="K21" s="62"/>
      <c r="L21" s="62"/>
      <c r="M21" s="62"/>
      <c r="N21" s="63"/>
      <c r="O21" s="150"/>
      <c r="P21" s="152"/>
      <c r="Q21" s="84"/>
      <c r="R21" s="156"/>
      <c r="S21" s="161"/>
      <c r="T21" s="66"/>
      <c r="U21" s="276"/>
      <c r="V21" s="244"/>
      <c r="W21" s="235"/>
      <c r="X21" s="255"/>
      <c r="Y21" s="22"/>
    </row>
    <row r="22" spans="1:25">
      <c r="A22" s="264"/>
      <c r="B22" s="1"/>
      <c r="C22" s="130"/>
      <c r="D22" s="3">
        <f t="shared" si="0"/>
        <v>0</v>
      </c>
      <c r="E22" s="3"/>
      <c r="F22" s="3"/>
      <c r="G22" s="3"/>
      <c r="H22" s="3"/>
      <c r="I22" s="3"/>
      <c r="J22" s="93"/>
      <c r="K22" s="3"/>
      <c r="L22" s="3"/>
      <c r="M22" s="3"/>
      <c r="N22" s="55"/>
      <c r="O22" s="149"/>
      <c r="P22" s="151"/>
      <c r="Q22" s="54"/>
      <c r="R22" s="155"/>
      <c r="S22" s="160"/>
      <c r="T22" s="1"/>
      <c r="U22" s="232"/>
      <c r="V22" s="238"/>
      <c r="W22" s="238"/>
      <c r="X22" s="78"/>
    </row>
    <row r="23" spans="1:25">
      <c r="A23" s="265"/>
      <c r="B23" s="67"/>
      <c r="C23" s="129"/>
      <c r="D23" s="60">
        <f t="shared" si="0"/>
        <v>0</v>
      </c>
      <c r="E23" s="60"/>
      <c r="F23" s="60"/>
      <c r="G23" s="60"/>
      <c r="H23" s="60"/>
      <c r="I23" s="60"/>
      <c r="J23" s="93"/>
      <c r="K23" s="60"/>
      <c r="L23" s="60"/>
      <c r="M23" s="60"/>
      <c r="N23" s="61"/>
      <c r="O23" s="142"/>
      <c r="P23" s="146"/>
      <c r="Q23" s="81"/>
      <c r="R23" s="154"/>
      <c r="S23" s="159"/>
      <c r="T23" s="67"/>
      <c r="U23" s="229"/>
      <c r="V23" s="235"/>
      <c r="W23" s="235"/>
      <c r="X23" s="83"/>
    </row>
    <row r="24" spans="1:25">
      <c r="A24" s="264"/>
      <c r="B24" s="1"/>
      <c r="C24" s="130"/>
      <c r="D24" s="3">
        <f t="shared" si="0"/>
        <v>0</v>
      </c>
      <c r="E24" s="3"/>
      <c r="F24" s="3"/>
      <c r="G24" s="3"/>
      <c r="H24" s="3"/>
      <c r="I24" s="3"/>
      <c r="J24" s="93"/>
      <c r="K24" s="3"/>
      <c r="L24" s="3"/>
      <c r="M24" s="3"/>
      <c r="N24" s="55"/>
      <c r="O24" s="149"/>
      <c r="P24" s="151"/>
      <c r="Q24" s="54"/>
      <c r="R24" s="155"/>
      <c r="S24" s="160"/>
      <c r="T24" s="1"/>
      <c r="U24" s="230"/>
      <c r="V24" s="236"/>
      <c r="W24" s="236"/>
      <c r="X24" s="37"/>
    </row>
    <row r="25" spans="1:25">
      <c r="A25" s="265"/>
      <c r="B25" s="67"/>
      <c r="C25" s="129"/>
      <c r="D25" s="60">
        <f t="shared" si="0"/>
        <v>0</v>
      </c>
      <c r="E25" s="60"/>
      <c r="F25" s="60"/>
      <c r="G25" s="60"/>
      <c r="H25" s="60"/>
      <c r="I25" s="60"/>
      <c r="J25" s="93"/>
      <c r="K25" s="60"/>
      <c r="L25" s="60"/>
      <c r="M25" s="60"/>
      <c r="N25" s="61"/>
      <c r="O25" s="142"/>
      <c r="P25" s="146"/>
      <c r="Q25" s="81"/>
      <c r="R25" s="154"/>
      <c r="S25" s="159"/>
      <c r="T25" s="67"/>
      <c r="U25" s="229"/>
      <c r="V25" s="235"/>
      <c r="W25" s="235"/>
      <c r="X25" s="83"/>
    </row>
    <row r="26" spans="1:25">
      <c r="A26" s="264"/>
      <c r="B26" s="1"/>
      <c r="C26" s="130"/>
      <c r="D26" s="3">
        <f t="shared" si="0"/>
        <v>0</v>
      </c>
      <c r="E26" s="3"/>
      <c r="F26" s="3"/>
      <c r="G26" s="3"/>
      <c r="H26" s="3"/>
      <c r="I26" s="3"/>
      <c r="J26" s="93"/>
      <c r="K26" s="3"/>
      <c r="L26" s="3"/>
      <c r="M26" s="3"/>
      <c r="N26" s="55"/>
      <c r="O26" s="149"/>
      <c r="P26" s="151"/>
      <c r="Q26" s="54"/>
      <c r="R26" s="155"/>
      <c r="S26" s="160"/>
      <c r="T26" s="1"/>
      <c r="U26" s="230"/>
      <c r="V26" s="236"/>
      <c r="W26" s="236"/>
      <c r="X26" s="37"/>
    </row>
    <row r="27" spans="1:25">
      <c r="A27" s="347"/>
      <c r="B27" s="66"/>
      <c r="C27" s="131"/>
      <c r="D27" s="66">
        <f t="shared" si="0"/>
        <v>0</v>
      </c>
      <c r="E27" s="62"/>
      <c r="F27" s="62"/>
      <c r="G27" s="62"/>
      <c r="H27" s="62"/>
      <c r="I27" s="62"/>
      <c r="J27" s="93"/>
      <c r="K27" s="62"/>
      <c r="L27" s="62"/>
      <c r="M27" s="62"/>
      <c r="N27" s="63"/>
      <c r="O27" s="150"/>
      <c r="P27" s="152"/>
      <c r="Q27" s="84"/>
      <c r="R27" s="156"/>
      <c r="S27" s="161"/>
      <c r="T27" s="66"/>
      <c r="U27" s="231"/>
      <c r="V27" s="237"/>
      <c r="W27" s="237"/>
      <c r="X27" s="86"/>
      <c r="Y27" s="22"/>
    </row>
    <row r="28" spans="1:25">
      <c r="A28" s="264"/>
      <c r="B28" s="1"/>
      <c r="C28" s="130"/>
      <c r="D28" s="3">
        <f t="shared" si="0"/>
        <v>0</v>
      </c>
      <c r="E28" s="3"/>
      <c r="F28" s="3"/>
      <c r="G28" s="3"/>
      <c r="H28" s="3"/>
      <c r="I28" s="3"/>
      <c r="J28" s="93"/>
      <c r="K28" s="3"/>
      <c r="L28" s="3"/>
      <c r="M28" s="3"/>
      <c r="N28" s="55"/>
      <c r="O28" s="149"/>
      <c r="P28" s="151"/>
      <c r="Q28" s="54"/>
      <c r="R28" s="155"/>
      <c r="S28" s="160"/>
      <c r="T28" s="1"/>
      <c r="U28" s="232"/>
      <c r="V28" s="238"/>
      <c r="W28" s="238"/>
      <c r="X28" s="78"/>
    </row>
    <row r="29" spans="1:25">
      <c r="A29" s="265"/>
      <c r="B29" s="67"/>
      <c r="C29" s="129"/>
      <c r="D29" s="60">
        <f t="shared" si="0"/>
        <v>0</v>
      </c>
      <c r="E29" s="60"/>
      <c r="F29" s="60"/>
      <c r="G29" s="60"/>
      <c r="H29" s="60"/>
      <c r="I29" s="60"/>
      <c r="J29" s="93"/>
      <c r="K29" s="60"/>
      <c r="L29" s="60"/>
      <c r="M29" s="60"/>
      <c r="N29" s="61"/>
      <c r="O29" s="142"/>
      <c r="P29" s="146"/>
      <c r="Q29" s="81"/>
      <c r="R29" s="154"/>
      <c r="S29" s="159"/>
      <c r="T29" s="67"/>
      <c r="U29" s="229"/>
      <c r="V29" s="235"/>
      <c r="W29" s="235"/>
      <c r="X29" s="83"/>
    </row>
    <row r="30" spans="1:25">
      <c r="A30" s="264"/>
      <c r="B30" s="1"/>
      <c r="C30" s="130"/>
      <c r="D30" s="3">
        <f t="shared" si="0"/>
        <v>0</v>
      </c>
      <c r="E30" s="3"/>
      <c r="F30" s="3"/>
      <c r="G30" s="3"/>
      <c r="H30" s="3"/>
      <c r="I30" s="3"/>
      <c r="J30" s="93"/>
      <c r="K30" s="3"/>
      <c r="L30" s="3"/>
      <c r="M30" s="3"/>
      <c r="N30" s="55"/>
      <c r="O30" s="149"/>
      <c r="P30" s="151"/>
      <c r="Q30" s="54"/>
      <c r="R30" s="155"/>
      <c r="S30" s="160"/>
      <c r="T30" s="1"/>
      <c r="U30" s="230"/>
      <c r="V30" s="236"/>
      <c r="W30" s="236"/>
      <c r="X30" s="37"/>
    </row>
    <row r="31" spans="1:25">
      <c r="A31" s="265"/>
      <c r="B31" s="67"/>
      <c r="C31" s="129"/>
      <c r="D31" s="60">
        <f t="shared" si="0"/>
        <v>0</v>
      </c>
      <c r="E31" s="60"/>
      <c r="F31" s="60"/>
      <c r="G31" s="60"/>
      <c r="H31" s="60"/>
      <c r="I31" s="60"/>
      <c r="J31" s="93"/>
      <c r="K31" s="60"/>
      <c r="L31" s="60"/>
      <c r="M31" s="60"/>
      <c r="N31" s="61"/>
      <c r="O31" s="142"/>
      <c r="P31" s="146"/>
      <c r="Q31" s="81"/>
      <c r="R31" s="154"/>
      <c r="S31" s="159"/>
      <c r="T31" s="67"/>
      <c r="U31" s="229"/>
      <c r="V31" s="235"/>
      <c r="W31" s="235"/>
      <c r="X31" s="83"/>
    </row>
    <row r="32" spans="1:25">
      <c r="A32" s="264"/>
      <c r="B32" s="1"/>
      <c r="C32" s="130"/>
      <c r="D32" s="3">
        <f t="shared" si="0"/>
        <v>0</v>
      </c>
      <c r="E32" s="3"/>
      <c r="F32" s="3"/>
      <c r="G32" s="3"/>
      <c r="H32" s="3"/>
      <c r="I32" s="3"/>
      <c r="J32" s="93"/>
      <c r="K32" s="3"/>
      <c r="L32" s="3"/>
      <c r="M32" s="3"/>
      <c r="N32" s="55"/>
      <c r="O32" s="149"/>
      <c r="P32" s="151"/>
      <c r="Q32" s="54"/>
      <c r="R32" s="155"/>
      <c r="S32" s="160"/>
      <c r="T32" s="1"/>
      <c r="U32" s="230"/>
      <c r="V32" s="236"/>
      <c r="W32" s="236"/>
      <c r="X32" s="37"/>
    </row>
    <row r="33" spans="1:25">
      <c r="A33" s="347"/>
      <c r="B33" s="66"/>
      <c r="C33" s="131"/>
      <c r="D33" s="66">
        <f t="shared" si="0"/>
        <v>0</v>
      </c>
      <c r="E33" s="62"/>
      <c r="F33" s="62"/>
      <c r="G33" s="62"/>
      <c r="H33" s="62"/>
      <c r="I33" s="62"/>
      <c r="J33" s="93"/>
      <c r="K33" s="62"/>
      <c r="L33" s="62"/>
      <c r="M33" s="62"/>
      <c r="N33" s="63"/>
      <c r="O33" s="150"/>
      <c r="P33" s="152"/>
      <c r="Q33" s="84"/>
      <c r="R33" s="156"/>
      <c r="S33" s="161"/>
      <c r="T33" s="66"/>
      <c r="U33" s="231"/>
      <c r="V33" s="237"/>
      <c r="W33" s="237"/>
      <c r="X33" s="86"/>
      <c r="Y33" s="41" t="s">
        <v>27</v>
      </c>
    </row>
    <row r="34" spans="1:25">
      <c r="A34" s="264"/>
      <c r="B34" s="1"/>
      <c r="C34" s="130"/>
      <c r="D34" s="3">
        <f t="shared" si="0"/>
        <v>0</v>
      </c>
      <c r="E34" s="3"/>
      <c r="F34" s="3"/>
      <c r="G34" s="3"/>
      <c r="H34" s="3"/>
      <c r="I34" s="3"/>
      <c r="J34" s="93"/>
      <c r="K34" s="3"/>
      <c r="L34" s="3"/>
      <c r="M34" s="3"/>
      <c r="N34" s="55"/>
      <c r="O34" s="149"/>
      <c r="P34" s="151"/>
      <c r="Q34" s="54"/>
      <c r="R34" s="155"/>
      <c r="S34" s="160"/>
      <c r="T34" s="1"/>
      <c r="U34" s="232"/>
      <c r="V34" s="238"/>
      <c r="W34" s="238"/>
      <c r="X34" s="78"/>
    </row>
    <row r="35" spans="1:25">
      <c r="A35" s="265"/>
      <c r="B35" s="67"/>
      <c r="C35" s="129"/>
      <c r="D35" s="60">
        <f t="shared" si="0"/>
        <v>0</v>
      </c>
      <c r="E35" s="60"/>
      <c r="F35" s="60"/>
      <c r="G35" s="60"/>
      <c r="H35" s="60"/>
      <c r="I35" s="60"/>
      <c r="J35" s="93"/>
      <c r="K35" s="60"/>
      <c r="L35" s="60"/>
      <c r="M35" s="60"/>
      <c r="N35" s="61"/>
      <c r="O35" s="142"/>
      <c r="P35" s="146"/>
      <c r="Q35" s="81"/>
      <c r="R35" s="154"/>
      <c r="S35" s="159"/>
      <c r="T35" s="67"/>
      <c r="U35" s="229"/>
      <c r="V35" s="235"/>
      <c r="W35" s="235"/>
      <c r="X35" s="83"/>
    </row>
    <row r="36" spans="1:25">
      <c r="A36" s="264"/>
      <c r="B36" s="1"/>
      <c r="C36" s="130"/>
      <c r="D36" s="3">
        <f t="shared" si="0"/>
        <v>0</v>
      </c>
      <c r="E36" s="3"/>
      <c r="F36" s="3"/>
      <c r="G36" s="3"/>
      <c r="H36" s="3"/>
      <c r="I36" s="3"/>
      <c r="J36" s="93"/>
      <c r="K36" s="3"/>
      <c r="L36" s="3"/>
      <c r="M36" s="3"/>
      <c r="N36" s="55"/>
      <c r="O36" s="149"/>
      <c r="P36" s="151"/>
      <c r="Q36" s="54"/>
      <c r="R36" s="155"/>
      <c r="S36" s="160"/>
      <c r="T36" s="1"/>
      <c r="U36" s="230"/>
      <c r="V36" s="236"/>
      <c r="W36" s="236"/>
      <c r="X36" s="37"/>
    </row>
    <row r="37" spans="1:25">
      <c r="A37" s="265"/>
      <c r="B37" s="67"/>
      <c r="C37" s="129"/>
      <c r="D37" s="60">
        <f t="shared" si="0"/>
        <v>0</v>
      </c>
      <c r="E37" s="60"/>
      <c r="F37" s="60"/>
      <c r="G37" s="60"/>
      <c r="H37" s="60"/>
      <c r="I37" s="60"/>
      <c r="J37" s="93"/>
      <c r="K37" s="60"/>
      <c r="L37" s="60"/>
      <c r="M37" s="60"/>
      <c r="N37" s="61"/>
      <c r="O37" s="142"/>
      <c r="P37" s="146"/>
      <c r="Q37" s="81"/>
      <c r="R37" s="154"/>
      <c r="S37" s="159"/>
      <c r="T37" s="67"/>
      <c r="U37" s="229"/>
      <c r="V37" s="235"/>
      <c r="W37" s="235"/>
      <c r="X37" s="83"/>
    </row>
    <row r="38" spans="1:25">
      <c r="A38" s="264"/>
      <c r="B38" s="1"/>
      <c r="C38" s="130"/>
      <c r="D38" s="3">
        <f t="shared" si="0"/>
        <v>0</v>
      </c>
      <c r="E38" s="3"/>
      <c r="F38" s="3"/>
      <c r="G38" s="3"/>
      <c r="H38" s="3"/>
      <c r="I38" s="3"/>
      <c r="J38" s="93"/>
      <c r="K38" s="3"/>
      <c r="L38" s="3"/>
      <c r="M38" s="3"/>
      <c r="N38" s="55"/>
      <c r="O38" s="149"/>
      <c r="P38" s="151"/>
      <c r="Q38" s="54"/>
      <c r="R38" s="155"/>
      <c r="S38" s="160"/>
      <c r="T38" s="1"/>
      <c r="U38" s="230"/>
      <c r="V38" s="236"/>
      <c r="W38" s="236"/>
      <c r="X38" s="37"/>
    </row>
    <row r="39" spans="1:25">
      <c r="A39" s="347"/>
      <c r="B39" s="66"/>
      <c r="C39" s="131"/>
      <c r="D39" s="66">
        <f t="shared" si="0"/>
        <v>0</v>
      </c>
      <c r="E39" s="62"/>
      <c r="F39" s="62"/>
      <c r="G39" s="62"/>
      <c r="H39" s="62"/>
      <c r="I39" s="62"/>
      <c r="J39" s="93"/>
      <c r="K39" s="62"/>
      <c r="L39" s="62"/>
      <c r="M39" s="62"/>
      <c r="N39" s="63"/>
      <c r="O39" s="150"/>
      <c r="P39" s="152"/>
      <c r="Q39" s="84"/>
      <c r="R39" s="156"/>
      <c r="S39" s="161"/>
      <c r="T39" s="66"/>
      <c r="U39" s="231"/>
      <c r="V39" s="237"/>
      <c r="W39" s="237"/>
      <c r="X39" s="86"/>
      <c r="Y39" s="22" t="s">
        <v>30</v>
      </c>
    </row>
    <row r="40" spans="1:25">
      <c r="A40" s="264"/>
      <c r="B40" s="1"/>
      <c r="C40" s="130"/>
      <c r="D40" s="3">
        <f t="shared" si="0"/>
        <v>0</v>
      </c>
      <c r="E40" s="3"/>
      <c r="F40" s="3"/>
      <c r="G40" s="3"/>
      <c r="H40" s="3"/>
      <c r="I40" s="3"/>
      <c r="J40" s="93"/>
      <c r="K40" s="3"/>
      <c r="L40" s="3"/>
      <c r="M40" s="3"/>
      <c r="N40" s="55"/>
      <c r="O40" s="149"/>
      <c r="P40" s="151"/>
      <c r="Q40" s="54"/>
      <c r="R40" s="155"/>
      <c r="S40" s="160"/>
      <c r="T40" s="1"/>
      <c r="U40" s="232"/>
      <c r="V40" s="238"/>
      <c r="W40" s="238"/>
      <c r="X40" s="78"/>
    </row>
    <row r="41" spans="1:25">
      <c r="A41" s="265"/>
      <c r="B41" s="67"/>
      <c r="C41" s="129"/>
      <c r="D41" s="60">
        <f t="shared" si="0"/>
        <v>0</v>
      </c>
      <c r="E41" s="60"/>
      <c r="F41" s="60"/>
      <c r="G41" s="60"/>
      <c r="H41" s="60"/>
      <c r="I41" s="60"/>
      <c r="J41" s="93"/>
      <c r="K41" s="60"/>
      <c r="L41" s="60"/>
      <c r="M41" s="60"/>
      <c r="N41" s="61"/>
      <c r="O41" s="142"/>
      <c r="P41" s="146"/>
      <c r="Q41" s="81"/>
      <c r="R41" s="154"/>
      <c r="S41" s="159"/>
      <c r="T41" s="67"/>
      <c r="U41" s="229"/>
      <c r="V41" s="235"/>
      <c r="W41" s="235"/>
      <c r="X41" s="83"/>
    </row>
    <row r="42" spans="1:25">
      <c r="A42" s="264"/>
      <c r="B42" s="1"/>
      <c r="C42" s="130"/>
      <c r="D42" s="3">
        <f t="shared" si="0"/>
        <v>0</v>
      </c>
      <c r="E42" s="3"/>
      <c r="F42" s="3"/>
      <c r="G42" s="3"/>
      <c r="H42" s="3"/>
      <c r="I42" s="3"/>
      <c r="J42" s="93"/>
      <c r="K42" s="3"/>
      <c r="L42" s="3"/>
      <c r="M42" s="3"/>
      <c r="N42" s="55"/>
      <c r="O42" s="149"/>
      <c r="P42" s="151"/>
      <c r="Q42" s="54"/>
      <c r="R42" s="155"/>
      <c r="S42" s="160"/>
      <c r="T42" s="1"/>
      <c r="U42" s="230"/>
      <c r="V42" s="236"/>
      <c r="W42" s="236"/>
      <c r="X42" s="37"/>
    </row>
    <row r="43" spans="1:25">
      <c r="A43" s="265"/>
      <c r="B43" s="67"/>
      <c r="C43" s="129"/>
      <c r="D43" s="60">
        <f t="shared" si="0"/>
        <v>0</v>
      </c>
      <c r="E43" s="60"/>
      <c r="F43" s="60"/>
      <c r="G43" s="60"/>
      <c r="H43" s="60"/>
      <c r="I43" s="60"/>
      <c r="J43" s="93"/>
      <c r="K43" s="60"/>
      <c r="L43" s="60"/>
      <c r="M43" s="60"/>
      <c r="N43" s="61"/>
      <c r="O43" s="142"/>
      <c r="P43" s="146"/>
      <c r="Q43" s="81"/>
      <c r="R43" s="154"/>
      <c r="S43" s="159"/>
      <c r="T43" s="67"/>
      <c r="U43" s="229"/>
      <c r="V43" s="235"/>
      <c r="W43" s="235"/>
      <c r="X43" s="83"/>
    </row>
    <row r="44" spans="1:25">
      <c r="A44" s="264"/>
      <c r="B44" s="1"/>
      <c r="C44" s="130"/>
      <c r="D44" s="3">
        <f t="shared" si="0"/>
        <v>0</v>
      </c>
      <c r="E44" s="3"/>
      <c r="F44" s="3"/>
      <c r="G44" s="3"/>
      <c r="H44" s="3"/>
      <c r="I44" s="3"/>
      <c r="J44" s="93"/>
      <c r="K44" s="3"/>
      <c r="L44" s="3"/>
      <c r="M44" s="3"/>
      <c r="N44" s="55"/>
      <c r="O44" s="149"/>
      <c r="P44" s="151"/>
      <c r="Q44" s="54"/>
      <c r="R44" s="155"/>
      <c r="S44" s="160"/>
      <c r="T44" s="1"/>
      <c r="U44" s="230"/>
      <c r="V44" s="236"/>
      <c r="W44" s="236"/>
      <c r="X44" s="37"/>
    </row>
    <row r="45" spans="1:25">
      <c r="A45" s="347"/>
      <c r="B45" s="66"/>
      <c r="C45" s="131"/>
      <c r="D45" s="66">
        <f t="shared" si="0"/>
        <v>0</v>
      </c>
      <c r="E45" s="62"/>
      <c r="F45" s="62"/>
      <c r="G45" s="62"/>
      <c r="H45" s="62"/>
      <c r="I45" s="62"/>
      <c r="J45" s="93"/>
      <c r="K45" s="62"/>
      <c r="L45" s="62"/>
      <c r="M45" s="62"/>
      <c r="N45" s="63"/>
      <c r="O45" s="150"/>
      <c r="P45" s="152"/>
      <c r="Q45" s="84"/>
      <c r="R45" s="156"/>
      <c r="S45" s="161"/>
      <c r="T45" s="66"/>
      <c r="U45" s="231"/>
      <c r="V45" s="237"/>
      <c r="W45" s="237"/>
      <c r="X45" s="86"/>
      <c r="Y45" s="22" t="s">
        <v>29</v>
      </c>
    </row>
    <row r="46" spans="1:25">
      <c r="A46" s="264"/>
      <c r="B46" s="1"/>
      <c r="C46" s="130"/>
      <c r="D46" s="3">
        <f t="shared" si="0"/>
        <v>0</v>
      </c>
      <c r="E46" s="3"/>
      <c r="F46" s="3"/>
      <c r="G46" s="3"/>
      <c r="H46" s="3"/>
      <c r="I46" s="3"/>
      <c r="J46" s="93"/>
      <c r="K46" s="3"/>
      <c r="L46" s="3"/>
      <c r="M46" s="3"/>
      <c r="N46" s="55"/>
      <c r="O46" s="149"/>
      <c r="P46" s="151"/>
      <c r="Q46" s="54"/>
      <c r="R46" s="155"/>
      <c r="S46" s="160"/>
      <c r="T46" s="1"/>
      <c r="U46" s="232"/>
      <c r="V46" s="238"/>
      <c r="W46" s="238"/>
      <c r="X46" s="78"/>
    </row>
    <row r="47" spans="1:25">
      <c r="A47" s="265"/>
      <c r="B47" s="67"/>
      <c r="C47" s="129"/>
      <c r="D47" s="60">
        <f t="shared" si="0"/>
        <v>0</v>
      </c>
      <c r="E47" s="60"/>
      <c r="F47" s="60"/>
      <c r="G47" s="60"/>
      <c r="H47" s="60"/>
      <c r="I47" s="60"/>
      <c r="J47" s="93"/>
      <c r="K47" s="60"/>
      <c r="L47" s="60"/>
      <c r="M47" s="60"/>
      <c r="N47" s="61"/>
      <c r="O47" s="142"/>
      <c r="P47" s="146"/>
      <c r="Q47" s="81"/>
      <c r="R47" s="154"/>
      <c r="S47" s="159"/>
      <c r="T47" s="67"/>
      <c r="U47" s="229"/>
      <c r="V47" s="235"/>
      <c r="W47" s="235"/>
      <c r="X47" s="83"/>
    </row>
    <row r="48" spans="1:25">
      <c r="A48" s="264"/>
      <c r="B48" s="1"/>
      <c r="C48" s="130"/>
      <c r="D48" s="3">
        <f t="shared" si="0"/>
        <v>0</v>
      </c>
      <c r="E48" s="3"/>
      <c r="F48" s="3"/>
      <c r="G48" s="3"/>
      <c r="H48" s="3"/>
      <c r="I48" s="3"/>
      <c r="J48" s="93"/>
      <c r="K48" s="3"/>
      <c r="L48" s="3"/>
      <c r="M48" s="3"/>
      <c r="N48" s="55"/>
      <c r="O48" s="149"/>
      <c r="P48" s="151"/>
      <c r="Q48" s="54"/>
      <c r="R48" s="155"/>
      <c r="S48" s="160"/>
      <c r="T48" s="1"/>
      <c r="U48" s="230"/>
      <c r="V48" s="236"/>
      <c r="W48" s="236"/>
      <c r="X48" s="37"/>
    </row>
    <row r="49" spans="1:25">
      <c r="A49" s="265"/>
      <c r="B49" s="67"/>
      <c r="C49" s="129"/>
      <c r="D49" s="60">
        <f t="shared" si="0"/>
        <v>0</v>
      </c>
      <c r="E49" s="60"/>
      <c r="F49" s="60"/>
      <c r="G49" s="60"/>
      <c r="H49" s="60"/>
      <c r="I49" s="60"/>
      <c r="J49" s="93"/>
      <c r="K49" s="60"/>
      <c r="L49" s="60"/>
      <c r="M49" s="60"/>
      <c r="N49" s="61"/>
      <c r="O49" s="142"/>
      <c r="P49" s="146"/>
      <c r="Q49" s="81"/>
      <c r="R49" s="154"/>
      <c r="S49" s="159"/>
      <c r="T49" s="67"/>
      <c r="U49" s="229"/>
      <c r="V49" s="235"/>
      <c r="W49" s="235"/>
      <c r="X49" s="83"/>
    </row>
    <row r="50" spans="1:25">
      <c r="A50" s="264"/>
      <c r="B50" s="1"/>
      <c r="C50" s="130"/>
      <c r="D50" s="3">
        <f t="shared" si="0"/>
        <v>0</v>
      </c>
      <c r="E50" s="3"/>
      <c r="F50" s="3"/>
      <c r="G50" s="3"/>
      <c r="H50" s="3"/>
      <c r="I50" s="3"/>
      <c r="J50" s="93"/>
      <c r="K50" s="3"/>
      <c r="L50" s="3"/>
      <c r="M50" s="3"/>
      <c r="N50" s="55"/>
      <c r="O50" s="149"/>
      <c r="P50" s="151"/>
      <c r="Q50" s="54"/>
      <c r="R50" s="155"/>
      <c r="S50" s="160"/>
      <c r="T50" s="1"/>
      <c r="U50" s="230"/>
      <c r="V50" s="236"/>
      <c r="W50" s="236"/>
      <c r="X50" s="37"/>
    </row>
    <row r="51" spans="1:25">
      <c r="A51" s="347"/>
      <c r="B51" s="66"/>
      <c r="C51" s="131"/>
      <c r="D51" s="66">
        <f t="shared" si="0"/>
        <v>0</v>
      </c>
      <c r="E51" s="62"/>
      <c r="F51" s="62"/>
      <c r="G51" s="62"/>
      <c r="H51" s="62"/>
      <c r="I51" s="62"/>
      <c r="J51" s="93"/>
      <c r="K51" s="62"/>
      <c r="L51" s="62"/>
      <c r="M51" s="62"/>
      <c r="N51" s="63"/>
      <c r="O51" s="150"/>
      <c r="P51" s="152"/>
      <c r="Q51" s="84"/>
      <c r="R51" s="156"/>
      <c r="S51" s="161"/>
      <c r="T51" s="66"/>
      <c r="U51" s="231"/>
      <c r="V51" s="237"/>
      <c r="W51" s="237"/>
      <c r="X51" s="86"/>
      <c r="Y51" s="22" t="s">
        <v>31</v>
      </c>
    </row>
    <row r="52" spans="1:25">
      <c r="A52" s="264"/>
      <c r="B52" s="1"/>
      <c r="C52" s="130"/>
      <c r="D52" s="3">
        <f t="shared" si="0"/>
        <v>0</v>
      </c>
      <c r="E52" s="3"/>
      <c r="F52" s="3"/>
      <c r="G52" s="3"/>
      <c r="H52" s="3"/>
      <c r="I52" s="3"/>
      <c r="J52" s="93"/>
      <c r="K52" s="3"/>
      <c r="L52" s="3"/>
      <c r="M52" s="3"/>
      <c r="N52" s="55"/>
      <c r="O52" s="149"/>
      <c r="P52" s="151"/>
      <c r="Q52" s="54"/>
      <c r="R52" s="155"/>
      <c r="S52" s="160"/>
      <c r="T52" s="1"/>
      <c r="U52" s="230"/>
      <c r="V52" s="236"/>
      <c r="W52" s="236"/>
      <c r="X52" s="37"/>
    </row>
    <row r="53" spans="1:25">
      <c r="A53" s="265"/>
      <c r="B53" s="67"/>
      <c r="C53" s="129"/>
      <c r="D53" s="60">
        <f t="shared" si="0"/>
        <v>0</v>
      </c>
      <c r="E53" s="60"/>
      <c r="F53" s="60"/>
      <c r="G53" s="60"/>
      <c r="H53" s="60"/>
      <c r="I53" s="60"/>
      <c r="J53" s="93"/>
      <c r="K53" s="60"/>
      <c r="L53" s="60"/>
      <c r="M53" s="60"/>
      <c r="N53" s="61"/>
      <c r="O53" s="142"/>
      <c r="P53" s="146"/>
      <c r="Q53" s="81"/>
      <c r="R53" s="154"/>
      <c r="S53" s="159"/>
      <c r="T53" s="67"/>
      <c r="U53" s="229"/>
      <c r="V53" s="235"/>
      <c r="W53" s="235"/>
      <c r="X53" s="83"/>
    </row>
    <row r="54" spans="1:25">
      <c r="A54" s="264"/>
      <c r="B54" s="1"/>
      <c r="C54" s="130"/>
      <c r="D54" s="3">
        <f t="shared" si="0"/>
        <v>0</v>
      </c>
      <c r="E54" s="3"/>
      <c r="F54" s="3"/>
      <c r="G54" s="3"/>
      <c r="H54" s="3"/>
      <c r="I54" s="3"/>
      <c r="J54" s="93"/>
      <c r="K54" s="3"/>
      <c r="L54" s="3"/>
      <c r="M54" s="3"/>
      <c r="N54" s="55"/>
      <c r="O54" s="149"/>
      <c r="P54" s="151"/>
      <c r="Q54" s="54"/>
      <c r="R54" s="155"/>
      <c r="S54" s="160"/>
      <c r="T54" s="1"/>
      <c r="U54" s="230"/>
      <c r="V54" s="236"/>
      <c r="W54" s="236"/>
      <c r="X54" s="37"/>
    </row>
    <row r="55" spans="1:25">
      <c r="A55" s="265"/>
      <c r="B55" s="67"/>
      <c r="C55" s="129"/>
      <c r="D55" s="60">
        <f t="shared" si="0"/>
        <v>0</v>
      </c>
      <c r="E55" s="60"/>
      <c r="F55" s="60"/>
      <c r="G55" s="60"/>
      <c r="H55" s="60"/>
      <c r="I55" s="60"/>
      <c r="J55" s="93"/>
      <c r="K55" s="60"/>
      <c r="L55" s="60"/>
      <c r="M55" s="60"/>
      <c r="N55" s="61"/>
      <c r="O55" s="142"/>
      <c r="P55" s="146"/>
      <c r="Q55" s="81"/>
      <c r="R55" s="154"/>
      <c r="S55" s="159"/>
      <c r="T55" s="67"/>
      <c r="U55" s="229"/>
      <c r="V55" s="235"/>
      <c r="W55" s="235"/>
      <c r="X55" s="83"/>
    </row>
    <row r="56" spans="1:25">
      <c r="A56" s="264"/>
      <c r="B56" s="1"/>
      <c r="C56" s="130"/>
      <c r="D56" s="3">
        <f t="shared" si="0"/>
        <v>0</v>
      </c>
      <c r="E56" s="3"/>
      <c r="F56" s="3"/>
      <c r="G56" s="3"/>
      <c r="H56" s="3"/>
      <c r="I56" s="3"/>
      <c r="J56" s="93"/>
      <c r="K56" s="3"/>
      <c r="L56" s="3"/>
      <c r="M56" s="3"/>
      <c r="N56" s="55"/>
      <c r="O56" s="149"/>
      <c r="P56" s="151"/>
      <c r="Q56" s="54"/>
      <c r="R56" s="155"/>
      <c r="S56" s="160"/>
      <c r="T56" s="1"/>
      <c r="U56" s="230"/>
      <c r="V56" s="236"/>
      <c r="W56" s="236"/>
      <c r="X56" s="37"/>
    </row>
    <row r="57" spans="1:25" ht="15.75" thickBot="1">
      <c r="A57" s="348"/>
      <c r="B57" s="70"/>
      <c r="C57" s="132"/>
      <c r="D57" s="71">
        <f t="shared" si="0"/>
        <v>0</v>
      </c>
      <c r="E57" s="71"/>
      <c r="F57" s="71"/>
      <c r="G57" s="71"/>
      <c r="H57" s="71"/>
      <c r="I57" s="71"/>
      <c r="J57" s="94"/>
      <c r="K57" s="71"/>
      <c r="L57" s="71"/>
      <c r="M57" s="71"/>
      <c r="N57" s="73"/>
      <c r="O57" s="143"/>
      <c r="P57" s="147"/>
      <c r="Q57" s="87"/>
      <c r="R57" s="157"/>
      <c r="S57" s="162"/>
      <c r="T57" s="70"/>
      <c r="U57" s="233"/>
      <c r="V57" s="239"/>
      <c r="W57" s="239"/>
      <c r="X57" s="88"/>
      <c r="Y57" s="41" t="s">
        <v>28</v>
      </c>
    </row>
    <row r="58" spans="1:25" ht="11.25" customHeight="1"/>
    <row r="59" spans="1:25" ht="10.5" customHeight="1"/>
    <row r="60" spans="1:25" ht="23.25">
      <c r="B60" s="302" t="s">
        <v>43</v>
      </c>
      <c r="C60" s="302"/>
      <c r="D60" s="302"/>
      <c r="E60" s="302"/>
      <c r="F60" s="302"/>
      <c r="G60" s="302"/>
      <c r="H60" s="302"/>
      <c r="I60" s="302"/>
      <c r="J60" s="302"/>
      <c r="K60" s="302"/>
      <c r="L60" s="302"/>
      <c r="M60" s="302"/>
      <c r="N60" s="302"/>
      <c r="O60" s="302"/>
      <c r="P60" s="302"/>
      <c r="Q60" s="302"/>
      <c r="R60" s="302"/>
      <c r="S60" s="302"/>
      <c r="T60" s="302"/>
    </row>
    <row r="61" spans="1:25" ht="15.75" thickBot="1">
      <c r="B61" s="309" t="s">
        <v>42</v>
      </c>
      <c r="C61" s="309"/>
      <c r="D61" s="309"/>
      <c r="E61" s="309"/>
      <c r="F61" s="309"/>
      <c r="G61" s="309"/>
      <c r="H61" s="309"/>
      <c r="I61" s="309"/>
      <c r="J61" s="309"/>
      <c r="K61" s="309"/>
      <c r="L61" s="309"/>
      <c r="M61" s="309"/>
      <c r="N61" s="309"/>
      <c r="O61" s="309"/>
      <c r="P61" s="309"/>
      <c r="Q61" s="309"/>
      <c r="R61" s="309"/>
      <c r="S61" s="309"/>
      <c r="T61" s="309"/>
    </row>
    <row r="62" spans="1:25">
      <c r="A62" s="57" t="s">
        <v>36</v>
      </c>
      <c r="B62" s="25"/>
      <c r="C62" s="128"/>
      <c r="D62" s="28">
        <f>SUM(F62,G62,H62)</f>
        <v>0</v>
      </c>
      <c r="E62" s="28"/>
      <c r="F62" s="28"/>
      <c r="G62" s="28"/>
      <c r="H62" s="28"/>
      <c r="I62" s="28"/>
      <c r="J62" s="92"/>
      <c r="K62" s="28"/>
      <c r="L62" s="28"/>
      <c r="M62" s="28"/>
      <c r="N62" s="64"/>
      <c r="O62" s="140"/>
      <c r="P62" s="144"/>
      <c r="Q62" s="79"/>
      <c r="R62" s="153"/>
      <c r="S62" s="158"/>
      <c r="T62" s="38"/>
      <c r="U62" s="34"/>
      <c r="V62" s="34"/>
      <c r="W62" s="36"/>
      <c r="X62" s="34"/>
    </row>
    <row r="63" spans="1:25">
      <c r="A63" s="58" t="s">
        <v>36</v>
      </c>
      <c r="B63" s="95"/>
      <c r="C63" s="133"/>
      <c r="D63" s="96">
        <f>SUM(F63,G63,H63)</f>
        <v>0</v>
      </c>
      <c r="E63" s="96"/>
      <c r="F63" s="96"/>
      <c r="G63" s="96"/>
      <c r="H63" s="96"/>
      <c r="I63" s="96"/>
      <c r="J63" s="93"/>
      <c r="K63" s="96"/>
      <c r="L63" s="96"/>
      <c r="M63" s="96"/>
      <c r="N63" s="97"/>
      <c r="O63" s="141"/>
      <c r="P63" s="145"/>
      <c r="Q63" s="98"/>
      <c r="R63" s="165"/>
      <c r="S63" s="167"/>
      <c r="T63" s="99"/>
      <c r="U63" s="100"/>
      <c r="V63" s="100"/>
      <c r="W63" s="101"/>
      <c r="X63" s="100"/>
    </row>
    <row r="64" spans="1:25">
      <c r="A64" s="58" t="s">
        <v>39</v>
      </c>
      <c r="B64" s="1"/>
      <c r="C64" s="130"/>
      <c r="D64" s="3">
        <f>SUM(F64,G64,H64)</f>
        <v>0</v>
      </c>
      <c r="E64" s="3"/>
      <c r="F64" s="3"/>
      <c r="G64" s="3"/>
      <c r="H64" s="3"/>
      <c r="I64" s="3"/>
      <c r="J64" s="93"/>
      <c r="K64" s="3"/>
      <c r="L64" s="3"/>
      <c r="M64" s="3"/>
      <c r="N64" s="55"/>
      <c r="O64" s="149"/>
      <c r="P64" s="151"/>
      <c r="Q64" s="54"/>
      <c r="R64" s="155"/>
      <c r="S64" s="160"/>
      <c r="T64" s="39"/>
      <c r="U64" s="35"/>
      <c r="V64" s="35"/>
      <c r="W64" s="37"/>
      <c r="X64" s="35"/>
    </row>
    <row r="65" spans="1:24" ht="15.75" thickBot="1">
      <c r="A65" s="59" t="s">
        <v>39</v>
      </c>
      <c r="B65" s="102"/>
      <c r="C65" s="134"/>
      <c r="D65" s="103">
        <f>SUM(F65,G65,H65)</f>
        <v>0</v>
      </c>
      <c r="E65" s="103"/>
      <c r="F65" s="103"/>
      <c r="G65" s="103"/>
      <c r="H65" s="103"/>
      <c r="I65" s="103"/>
      <c r="J65" s="94"/>
      <c r="K65" s="103"/>
      <c r="L65" s="103"/>
      <c r="M65" s="103"/>
      <c r="N65" s="104"/>
      <c r="O65" s="163"/>
      <c r="P65" s="164"/>
      <c r="Q65" s="105"/>
      <c r="R65" s="166"/>
      <c r="S65" s="168"/>
      <c r="T65" s="106"/>
      <c r="U65" s="107"/>
      <c r="V65" s="107"/>
      <c r="W65" s="108"/>
      <c r="X65" s="107"/>
    </row>
  </sheetData>
  <mergeCells count="11">
    <mergeCell ref="B4:P4"/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64"/>
  <sheetViews>
    <sheetView workbookViewId="0">
      <selection activeCell="R16" sqref="R16"/>
    </sheetView>
  </sheetViews>
  <sheetFormatPr defaultRowHeight="15"/>
  <cols>
    <col min="1" max="1" width="10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>
      <c r="B1" s="307" t="s">
        <v>19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221"/>
      <c r="R1" s="221"/>
    </row>
    <row r="2" spans="1:19" ht="17.25" customHeight="1">
      <c r="A2" s="190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221"/>
      <c r="R2" s="221"/>
    </row>
    <row r="3" spans="1:19" ht="18.75">
      <c r="B3" s="306" t="s">
        <v>81</v>
      </c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220"/>
    </row>
    <row r="4" spans="1:19" ht="18.75">
      <c r="B4" s="306" t="s">
        <v>82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220"/>
    </row>
    <row r="5" spans="1:19" ht="8.25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221"/>
      <c r="R5" s="221"/>
    </row>
    <row r="6" spans="1:19" ht="27" customHeight="1" thickBot="1">
      <c r="B6" s="315" t="s">
        <v>74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222"/>
      <c r="R6" s="222"/>
    </row>
    <row r="7" spans="1:19" ht="45">
      <c r="A7" s="257" t="s">
        <v>0</v>
      </c>
      <c r="B7" s="310" t="s">
        <v>16</v>
      </c>
      <c r="C7" s="311"/>
      <c r="D7" s="10" t="s">
        <v>6</v>
      </c>
      <c r="E7" s="11" t="s">
        <v>4</v>
      </c>
      <c r="F7" s="11" t="s">
        <v>5</v>
      </c>
      <c r="G7" s="11" t="s">
        <v>1</v>
      </c>
      <c r="H7" s="11" t="s">
        <v>2</v>
      </c>
      <c r="I7" s="11" t="s">
        <v>3</v>
      </c>
      <c r="J7" s="11" t="s">
        <v>7</v>
      </c>
      <c r="K7" s="11" t="s">
        <v>8</v>
      </c>
      <c r="L7" s="11" t="s">
        <v>58</v>
      </c>
      <c r="M7" s="258" t="s">
        <v>52</v>
      </c>
      <c r="N7" s="44" t="s">
        <v>10</v>
      </c>
      <c r="O7" s="49" t="s">
        <v>46</v>
      </c>
      <c r="P7" s="49" t="s">
        <v>91</v>
      </c>
      <c r="Q7" s="49" t="s">
        <v>45</v>
      </c>
      <c r="R7" s="49" t="s">
        <v>93</v>
      </c>
      <c r="S7" s="20"/>
    </row>
    <row r="8" spans="1:19" ht="35.25" thickBot="1">
      <c r="A8" s="205" t="s">
        <v>83</v>
      </c>
      <c r="B8" s="13" t="s">
        <v>17</v>
      </c>
      <c r="C8" s="127" t="s">
        <v>11</v>
      </c>
      <c r="D8" s="16"/>
      <c r="E8" s="15"/>
      <c r="F8" s="15"/>
      <c r="G8" s="15"/>
      <c r="H8" s="15"/>
      <c r="I8" s="15"/>
      <c r="J8" s="15"/>
      <c r="K8" s="15"/>
      <c r="L8" s="15"/>
      <c r="M8" s="17" t="s">
        <v>73</v>
      </c>
      <c r="N8" s="45"/>
      <c r="O8" s="50" t="s">
        <v>22</v>
      </c>
      <c r="P8" s="50" t="s">
        <v>22</v>
      </c>
      <c r="Q8" s="50" t="s">
        <v>49</v>
      </c>
      <c r="R8" s="50" t="s">
        <v>92</v>
      </c>
      <c r="S8" s="20"/>
    </row>
    <row r="9" spans="1:19" ht="15.75" thickBot="1">
      <c r="A9" s="268" t="str">
        <f>'Eff Conc.'!A10</f>
        <v>7/16-17/12</v>
      </c>
      <c r="B9" s="25">
        <f>'Eff Conc.'!B10</f>
        <v>1.32</v>
      </c>
      <c r="C9" s="128">
        <f>'Eff Conc.'!C10</f>
        <v>2.39</v>
      </c>
      <c r="D9" s="28">
        <f>'Eff Conc.'!D10*B9*3.78</f>
        <v>156.67344</v>
      </c>
      <c r="E9" s="28">
        <f>'Eff Conc.'!E10*B9*3.78</f>
        <v>64.864800000000002</v>
      </c>
      <c r="F9" s="28">
        <f>'Eff Conc.'!F10*B9*3.78</f>
        <v>59.8752</v>
      </c>
      <c r="G9" s="28">
        <f>'Eff Conc.'!G10*B9*3.78</f>
        <v>89.812799999999996</v>
      </c>
      <c r="H9" s="28">
        <f>'Eff Conc.'!H10*B9*3.78</f>
        <v>6.9854399999999988</v>
      </c>
      <c r="I9" s="28">
        <f>'Eff Conc.'!I10*B9*3.78</f>
        <v>54.885600000000004</v>
      </c>
      <c r="J9" s="92">
        <f>'Eff Conc.'!J10*B9*3.78</f>
        <v>0</v>
      </c>
      <c r="K9" s="28">
        <f>'Eff Conc.'!K10*B9*3.78</f>
        <v>20.956320000000002</v>
      </c>
      <c r="L9" s="28">
        <f>'Eff Conc.'!L10*B9*3.78</f>
        <v>20.457359999999998</v>
      </c>
      <c r="M9" s="28">
        <f>'Eff Conc.'!M10*C9*3.78</f>
        <v>36.136800000000001</v>
      </c>
      <c r="N9" s="38">
        <f>'Eff Conc.'!T10*B9*3.78</f>
        <v>74.843999999999994</v>
      </c>
      <c r="O9" s="359">
        <f>SUM('Inf Loads'!$F6,'Inf Loads'!$H6,'Inf Loads'!$I6)-SUM(E9,G9,H9)</f>
        <v>62.964896399999986</v>
      </c>
      <c r="P9" s="246">
        <f>((SUM('Inf Loads'!$F6,'Inf Loads'!$H6,'Inf Loads'!$I6))-(SUM(E9,G9,H9)))/(SUM('Inf Loads'!$F6,'Inf Loads'!$H6,'Inf Loads'!$I6))</f>
        <v>0.28030750497514695</v>
      </c>
      <c r="Q9" s="51">
        <f>'Inf Loads'!$L6-K9</f>
        <v>7.5320279999999933</v>
      </c>
      <c r="R9" s="249">
        <f>('Inf Loads'!$L6-K9)/('Inf Loads'!$L6)</f>
        <v>0.26438977788392626</v>
      </c>
    </row>
    <row r="10" spans="1:19">
      <c r="A10" s="267" t="str">
        <f>'Eff Conc.'!A11</f>
        <v>8/6-7/12</v>
      </c>
      <c r="B10" s="67">
        <f>'Eff Conc.'!B11</f>
        <v>1.22</v>
      </c>
      <c r="C10" s="129">
        <f>'Eff Conc.'!C11</f>
        <v>3.33</v>
      </c>
      <c r="D10" s="60">
        <f>'Eff Conc.'!D11*B10*3.78</f>
        <v>135.58103999999997</v>
      </c>
      <c r="E10" s="60">
        <f>'Eff Conc.'!E11*B10*3.78</f>
        <v>55.339199999999998</v>
      </c>
      <c r="F10" s="60">
        <f>'Eff Conc.'!F11*B10*3.78</f>
        <v>50.727599999999995</v>
      </c>
      <c r="G10" s="60">
        <f>'Eff Conc.'!G11*B10*3.78</f>
        <v>78.397199999999984</v>
      </c>
      <c r="H10" s="60">
        <f>'Eff Conc.'!H11*B10*3.78</f>
        <v>6.4562399999999993</v>
      </c>
      <c r="I10" s="60">
        <f>'Eff Conc.'!I11*B10*3.78</f>
        <v>46.115999999999993</v>
      </c>
      <c r="J10" s="92"/>
      <c r="K10" s="60">
        <f>'Eff Conc.'!K11*B10*3.78</f>
        <v>28.130759999999995</v>
      </c>
      <c r="L10" s="60">
        <f>'Eff Conc.'!L11*B10*3.78</f>
        <v>27.669599999999999</v>
      </c>
      <c r="M10" s="60">
        <f>'Eff Conc.'!M11*C10*3.78</f>
        <v>62.936999999999991</v>
      </c>
      <c r="N10" s="68">
        <f>'Eff Conc.'!T11*B10*3.78</f>
        <v>50.727599999999995</v>
      </c>
      <c r="O10" s="82">
        <f>SUM('Inf Loads'!$F7,'Inf Loads'!$H7,'Inf Loads'!$I7)-SUM(E10,G10,H10)</f>
        <v>116.82135360000001</v>
      </c>
      <c r="P10" s="278">
        <f>((SUM('Inf Loads'!$F7,'Inf Loads'!$H7,'Inf Loads'!$I7))-(SUM(E10,G10,H10)))/(SUM('Inf Loads'!$F7,'Inf Loads'!$H7,'Inf Loads'!$I7))</f>
        <v>0.4545330468729778</v>
      </c>
      <c r="Q10" s="114">
        <f>'Inf Loads'!$L7-K10</f>
        <v>-17.430335999999993</v>
      </c>
      <c r="R10" s="250">
        <f>('Inf Loads'!$L7-K10)/('Inf Loads'!$L7)</f>
        <v>-1.6289388158824352</v>
      </c>
    </row>
    <row r="11" spans="1:19" ht="15.75" thickBot="1">
      <c r="A11" s="281" t="str">
        <f>'Eff Conc.'!A12</f>
        <v>9/4-5/12</v>
      </c>
      <c r="B11" s="1">
        <f>'Eff Conc.'!B12</f>
        <v>1.22</v>
      </c>
      <c r="C11" s="130">
        <f>'Eff Conc.'!C12</f>
        <v>2.25</v>
      </c>
      <c r="D11" s="3">
        <f>'Eff Conc.'!D12*B11*3.78</f>
        <v>63.64007999999999</v>
      </c>
      <c r="E11" s="3">
        <f>'Eff Conc.'!E12*B11*3.78</f>
        <v>55.339199999999998</v>
      </c>
      <c r="F11" s="3">
        <f>'Eff Conc.'!F12*B11*3.78</f>
        <v>50.727599999999995</v>
      </c>
      <c r="G11" s="3">
        <f>'Eff Conc.'!G12*B11*3.78</f>
        <v>5.5339199999999993</v>
      </c>
      <c r="H11" s="3">
        <f>'Eff Conc.'!H12*B11*3.78</f>
        <v>7.3785599999999993</v>
      </c>
      <c r="I11" s="3">
        <f>'Eff Conc.'!I12*B11*3.78</f>
        <v>50.727599999999995</v>
      </c>
      <c r="J11" s="93">
        <f>'Eff Conc.'!J12*B11*3.78</f>
        <v>0</v>
      </c>
      <c r="K11" s="3">
        <f>'Eff Conc.'!K12*B11*3.78</f>
        <v>24.902639999999998</v>
      </c>
      <c r="L11" s="3">
        <f>'Eff Conc.'!L12*B11*3.78</f>
        <v>23.057999999999996</v>
      </c>
      <c r="M11" s="3">
        <f>'Eff Conc.'!M12*C11*3.78</f>
        <v>39.973500000000001</v>
      </c>
      <c r="N11" s="39">
        <f>'Eff Conc.'!T12*B11*3.78</f>
        <v>92.231999999999985</v>
      </c>
      <c r="O11" s="46">
        <f>SUM('Inf Loads'!$F8,'Inf Loads'!$H8,'Inf Loads'!$I8)-SUM(E11,G11,H11)</f>
        <v>161.61912774000001</v>
      </c>
      <c r="P11" s="247">
        <f>((SUM('Inf Loads'!$F8,'Inf Loads'!$H8,'Inf Loads'!$I8))-(SUM(E11,G11,H11)))/(SUM('Inf Loads'!$F8,'Inf Loads'!$H8,'Inf Loads'!$I8))</f>
        <v>0.70308678743932795</v>
      </c>
      <c r="Q11" s="52">
        <f>'Inf Loads'!$L8-K11</f>
        <v>-2.759399999999701E-2</v>
      </c>
      <c r="R11" s="251">
        <f>('Inf Loads'!$L8-K11)/('Inf Loads'!$L8)</f>
        <v>-1.109304481286065E-3</v>
      </c>
    </row>
    <row r="12" spans="1:19">
      <c r="A12" s="267" t="str">
        <f>'Eff Conc.'!A13</f>
        <v>10/11-12/13</v>
      </c>
      <c r="B12" s="67">
        <f>'Eff Conc.'!B13</f>
        <v>1.4</v>
      </c>
      <c r="C12" s="129">
        <f>'Eff Conc.'!C13</f>
        <v>2.39</v>
      </c>
      <c r="D12" s="60">
        <f>'Eff Conc.'!D13*B12*3.78</f>
        <v>162.46439999999998</v>
      </c>
      <c r="E12" s="60">
        <f>'Eff Conc.'!E13*B12*3.78</f>
        <v>95.255999999999986</v>
      </c>
      <c r="F12" s="60">
        <f>'Eff Conc.'!F13*B12*3.78</f>
        <v>84.671999999999997</v>
      </c>
      <c r="G12" s="60">
        <f>'Eff Conc.'!G13*B12*3.78</f>
        <v>68.795999999999992</v>
      </c>
      <c r="H12" s="60">
        <f>'Eff Conc.'!H13*B12*3.78</f>
        <v>8.9963999999999995</v>
      </c>
      <c r="I12" s="60">
        <f>'Eff Conc.'!I13*B12*3.78</f>
        <v>79.38</v>
      </c>
      <c r="J12" s="92"/>
      <c r="K12" s="60">
        <f>'Eff Conc.'!K13*B12*3.78</f>
        <v>28.047599999999996</v>
      </c>
      <c r="L12" s="60">
        <f>'Eff Conc.'!L13*B12*3.78</f>
        <v>24.872399999999999</v>
      </c>
      <c r="M12" s="60">
        <f>'Eff Conc.'!M13*C12*3.78</f>
        <v>42.460740000000001</v>
      </c>
      <c r="N12" s="68">
        <f>'Eff Conc.'!T13*B12*3.78</f>
        <v>31.751999999999992</v>
      </c>
      <c r="O12" s="82">
        <f>SUM('Inf Loads'!$F9,'Inf Loads'!$H9,'Inf Loads'!$I9)-SUM(E12,G12,H12)</f>
        <v>7.2911664000000371</v>
      </c>
      <c r="P12" s="278">
        <f>((SUM('Inf Loads'!$F9,'Inf Loads'!$H9,'Inf Loads'!$I9))-(SUM(E12,G12,H12)))/(SUM('Inf Loads'!$F9,'Inf Loads'!$H9,'Inf Loads'!$I9))</f>
        <v>4.043020921891291E-2</v>
      </c>
      <c r="Q12" s="114">
        <f>'Inf Loads'!$L9-K12</f>
        <v>-13.787171999999996</v>
      </c>
      <c r="R12" s="250">
        <f>('Inf Loads'!$L9-K12)/('Inf Loads'!$L9)</f>
        <v>-0.96681333828129123</v>
      </c>
    </row>
    <row r="13" spans="1:19" ht="15.75" thickBot="1">
      <c r="A13" s="281" t="str">
        <f>'Eff Conc.'!A14</f>
        <v>11/8-9/12</v>
      </c>
      <c r="B13" s="1">
        <f>'Eff Conc.'!B14</f>
        <v>1.629</v>
      </c>
      <c r="C13" s="130">
        <f>'Eff Conc.'!C14</f>
        <v>4.07</v>
      </c>
      <c r="D13" s="3">
        <f>'Eff Conc.'!D14*B13*3.78</f>
        <v>174.75325559999999</v>
      </c>
      <c r="E13" s="3">
        <f>'Eff Conc.'!E14*B13*3.78</f>
        <v>57.881627999999999</v>
      </c>
      <c r="F13" s="3">
        <f>'Eff Conc.'!F14*B13*3.78</f>
        <v>52.339770000000001</v>
      </c>
      <c r="G13" s="3">
        <f>'Eff Conc.'!G14*B13*3.78</f>
        <v>116.99477999999999</v>
      </c>
      <c r="H13" s="3">
        <f>'Eff Conc.'!H14*B13*3.78</f>
        <v>5.4187055999999991</v>
      </c>
      <c r="I13" s="3">
        <f>'Eff Conc.'!I14*B13*3.78</f>
        <v>49.260959999999997</v>
      </c>
      <c r="J13" s="93">
        <f>'Eff Conc.'!J14*B13*3.78</f>
        <v>0</v>
      </c>
      <c r="K13" s="3">
        <f>'Eff Conc.'!K14*B13*3.78</f>
        <v>27.709289999999999</v>
      </c>
      <c r="L13" s="3">
        <f>'Eff Conc.'!L14*B13*3.78</f>
        <v>25.862003999999999</v>
      </c>
      <c r="M13" s="3">
        <f>'Eff Conc.'!M14*C13*3.78</f>
        <v>63.076860000000003</v>
      </c>
      <c r="N13" s="39">
        <f>'Eff Conc.'!T14*B13*3.78</f>
        <v>123.15239999999999</v>
      </c>
      <c r="O13" s="46">
        <f>SUM('Inf Loads'!$F10,'Inf Loads'!$H10,'Inf Loads'!$I10)-SUM(E13,G13,H13)</f>
        <v>-180.29511360000001</v>
      </c>
      <c r="P13" s="247" t="e">
        <f>((SUM('Inf Loads'!$F10,'Inf Loads'!$H10,'Inf Loads'!$I10))-(SUM(E13,G13,H13)))/(SUM('Inf Loads'!$F10,'Inf Loads'!$H10,'Inf Loads'!$I10))</f>
        <v>#DIV/0!</v>
      </c>
      <c r="Q13" s="52">
        <f>'Inf Loads'!$L10-K13</f>
        <v>-27.709289999999999</v>
      </c>
      <c r="R13" s="251" t="e">
        <f>('Inf Loads'!$L10-K13)/('Inf Loads'!$L10)</f>
        <v>#DIV/0!</v>
      </c>
    </row>
    <row r="14" spans="1:19">
      <c r="A14" s="347" t="str">
        <f>'Eff Conc.'!A15</f>
        <v>12/2-3/13</v>
      </c>
      <c r="B14" s="66">
        <f>'Eff Conc.'!B15</f>
        <v>5.18</v>
      </c>
      <c r="C14" s="131">
        <f>'Eff Conc.'!C15</f>
        <v>10.44</v>
      </c>
      <c r="D14" s="62">
        <f>'Eff Conc.'!D15*B14*3.78</f>
        <v>185.58303119999997</v>
      </c>
      <c r="E14" s="62">
        <f>'Eff Conc.'!E15*B14*3.78</f>
        <v>109.65023999999998</v>
      </c>
      <c r="F14" s="62">
        <f>'Eff Conc.'!F15*B14*3.78</f>
        <v>58.741199999999992</v>
      </c>
      <c r="G14" s="62">
        <f>'Eff Conc.'!G15*B14*3.78</f>
        <v>125.31456</v>
      </c>
      <c r="H14" s="62">
        <f>'Eff Conc.'!H15*B14*3.78</f>
        <v>1.5272711999999997</v>
      </c>
      <c r="I14" s="62">
        <f>'Eff Conc.'!I15*B14*3.78</f>
        <v>33.286679999999997</v>
      </c>
      <c r="J14" s="92"/>
      <c r="K14" s="62">
        <f>'Eff Conc.'!K15*B14*3.78</f>
        <v>29.370599999999996</v>
      </c>
      <c r="L14" s="62">
        <f>'Eff Conc.'!L15*B14*3.78</f>
        <v>21.538440000000001</v>
      </c>
      <c r="M14" s="62">
        <f>'Eff Conc.'!M15*C14*3.78</f>
        <v>43.409520000000001</v>
      </c>
      <c r="N14" s="69">
        <f>'Eff Conc.'!T15*B14*3.78</f>
        <v>1135.6632</v>
      </c>
      <c r="O14" s="85">
        <f>SUM('Inf Loads'!$F11,'Inf Loads'!$H11,'Inf Loads'!$I11)-SUM(E14,G14,H14)</f>
        <v>-236.49207119999997</v>
      </c>
      <c r="P14" s="279" t="e">
        <f>((SUM('Inf Loads'!$F11,'Inf Loads'!$H11,'Inf Loads'!$I11))-(SUM(E14,G14,H14)))/(SUM('Inf Loads'!$F11,'Inf Loads'!$H11,'Inf Loads'!$I11))</f>
        <v>#DIV/0!</v>
      </c>
      <c r="Q14" s="115">
        <f>'Inf Loads'!$L11-K14</f>
        <v>-29.370599999999996</v>
      </c>
      <c r="R14" s="248" t="e">
        <f>('Inf Loads'!$L11-K14)/('Inf Loads'!$L11)</f>
        <v>#DIV/0!</v>
      </c>
      <c r="S14" s="22" t="s">
        <v>30</v>
      </c>
    </row>
    <row r="15" spans="1:19" ht="15.75" thickBot="1">
      <c r="A15" s="281" t="str">
        <f>'Eff Conc.'!A16</f>
        <v>12/30-31/12</v>
      </c>
      <c r="B15" s="1">
        <f>'Eff Conc.'!B16</f>
        <v>1.85</v>
      </c>
      <c r="C15" s="130">
        <f>'Eff Conc.'!C16</f>
        <v>3.21</v>
      </c>
      <c r="D15" s="3">
        <f>'Eff Conc.'!D16*B15*3.78</f>
        <v>118.60128000000002</v>
      </c>
      <c r="E15" s="3">
        <f>'Eff Conc.'!E16*B15*3.78</f>
        <v>38.461500000000001</v>
      </c>
      <c r="F15" s="3">
        <f>'Eff Conc.'!F16*B15*3.78</f>
        <v>39.860100000000003</v>
      </c>
      <c r="G15" s="3">
        <f>'Eff Conc.'!G16*B15*3.78</f>
        <v>76.923000000000002</v>
      </c>
      <c r="H15" s="3">
        <f>'Eff Conc.'!H16*B15*3.78</f>
        <v>1.8181800000000001</v>
      </c>
      <c r="I15" s="3">
        <f>'Eff Conc.'!I16*B15*3.78</f>
        <v>32.1678</v>
      </c>
      <c r="J15" s="93">
        <f>'Eff Conc.'!J16*B15*3.78</f>
        <v>0</v>
      </c>
      <c r="K15" s="3">
        <f>'Eff Conc.'!K16*B15*3.78</f>
        <v>14.6853</v>
      </c>
      <c r="L15" s="3">
        <f>'Eff Conc.'!L16*B15*3.78</f>
        <v>11.188800000000001</v>
      </c>
      <c r="M15" s="3">
        <f>'Eff Conc.'!M16*C15*3.78</f>
        <v>16.987319999999997</v>
      </c>
      <c r="N15" s="39">
        <f>'Eff Conc.'!T16*B15*3.78</f>
        <v>90.908999999999992</v>
      </c>
      <c r="O15" s="46">
        <f>SUM('Inf Loads'!$F12,'Inf Loads'!$H12,'Inf Loads'!$I12)-SUM(E15,G15,H15)</f>
        <v>-117.20268</v>
      </c>
      <c r="P15" s="247" t="e">
        <f>((SUM('Inf Loads'!$F12,'Inf Loads'!$H12,'Inf Loads'!$I12))-(SUM(E15,G15,H15)))/(SUM('Inf Loads'!$F12,'Inf Loads'!$H12,'Inf Loads'!$I12))</f>
        <v>#DIV/0!</v>
      </c>
      <c r="Q15" s="52">
        <f>'Inf Loads'!$L12-K15</f>
        <v>-14.6853</v>
      </c>
      <c r="R15" s="251" t="e">
        <f>('Inf Loads'!$L12-K15)/('Inf Loads'!$L12)</f>
        <v>#DIV/0!</v>
      </c>
    </row>
    <row r="16" spans="1:19">
      <c r="A16" s="267">
        <f>'Eff Conc.'!A17</f>
        <v>0</v>
      </c>
      <c r="B16" s="67">
        <f>'Eff Conc.'!B17</f>
        <v>0</v>
      </c>
      <c r="C16" s="129">
        <f>'Eff Conc.'!C17</f>
        <v>0</v>
      </c>
      <c r="D16" s="60">
        <f>'Eff Conc.'!D17*B16*3.78</f>
        <v>0</v>
      </c>
      <c r="E16" s="60">
        <f>'Eff Conc.'!E17*B16*3.78</f>
        <v>0</v>
      </c>
      <c r="F16" s="60">
        <f>'Eff Conc.'!F17*B16*3.78</f>
        <v>0</v>
      </c>
      <c r="G16" s="60">
        <f>'Eff Conc.'!G17*B16*3.78</f>
        <v>0</v>
      </c>
      <c r="H16" s="60">
        <f>'Eff Conc.'!H17*B16*3.78</f>
        <v>0</v>
      </c>
      <c r="I16" s="60">
        <f>'Eff Conc.'!I17*B16*3.78</f>
        <v>0</v>
      </c>
      <c r="J16" s="92"/>
      <c r="K16" s="60">
        <f>'Eff Conc.'!K17*B16*3.78</f>
        <v>0</v>
      </c>
      <c r="L16" s="60">
        <f>'Eff Conc.'!L17*B16*3.78</f>
        <v>0</v>
      </c>
      <c r="M16" s="60">
        <f>'Eff Conc.'!M17*C16*3.78</f>
        <v>0</v>
      </c>
      <c r="N16" s="68">
        <f>'Eff Conc.'!T17*B16*3.78</f>
        <v>0</v>
      </c>
      <c r="O16" s="82"/>
      <c r="P16" s="82"/>
      <c r="Q16" s="114"/>
      <c r="R16" s="114"/>
    </row>
    <row r="17" spans="1:19" ht="15.75" thickBot="1">
      <c r="A17" s="281">
        <f>'Eff Conc.'!A18</f>
        <v>0</v>
      </c>
      <c r="B17" s="1">
        <f>'Eff Conc.'!B18</f>
        <v>0</v>
      </c>
      <c r="C17" s="130">
        <f>'Eff Conc.'!C18</f>
        <v>0</v>
      </c>
      <c r="D17" s="3">
        <f>'Eff Conc.'!D18*B17*3.78</f>
        <v>0</v>
      </c>
      <c r="E17" s="3">
        <f>'Eff Conc.'!E18*B17*3.78</f>
        <v>0</v>
      </c>
      <c r="F17" s="3">
        <f>'Eff Conc.'!F18*B17*3.78</f>
        <v>0</v>
      </c>
      <c r="G17" s="3">
        <f>'Eff Conc.'!G18*B17*3.78</f>
        <v>0</v>
      </c>
      <c r="H17" s="3">
        <f>'Eff Conc.'!H18*B17*3.78</f>
        <v>0</v>
      </c>
      <c r="I17" s="3">
        <f>'Eff Conc.'!I18*B17*3.78</f>
        <v>0</v>
      </c>
      <c r="J17" s="93">
        <f>'Eff Conc.'!J18*B17*3.78</f>
        <v>0</v>
      </c>
      <c r="K17" s="3">
        <f>'Eff Conc.'!K18*B17*3.78</f>
        <v>0</v>
      </c>
      <c r="L17" s="3">
        <f>'Eff Conc.'!L18*B17*3.78</f>
        <v>0</v>
      </c>
      <c r="M17" s="3">
        <f>'Eff Conc.'!M18*C17*3.78</f>
        <v>0</v>
      </c>
      <c r="N17" s="39">
        <f>'Eff Conc.'!T18*B17*3.78</f>
        <v>0</v>
      </c>
      <c r="O17" s="46"/>
      <c r="P17" s="46"/>
      <c r="Q17" s="52"/>
      <c r="R17" s="52"/>
    </row>
    <row r="18" spans="1:19">
      <c r="A18" s="267">
        <f>'Eff Conc.'!A19</f>
        <v>0</v>
      </c>
      <c r="B18" s="67">
        <f>'Eff Conc.'!B19</f>
        <v>0</v>
      </c>
      <c r="C18" s="129">
        <f>'Eff Conc.'!C19</f>
        <v>0</v>
      </c>
      <c r="D18" s="60">
        <f>'Eff Conc.'!D19*B18*3.78</f>
        <v>0</v>
      </c>
      <c r="E18" s="60">
        <f>'Eff Conc.'!E19*B18*3.78</f>
        <v>0</v>
      </c>
      <c r="F18" s="60">
        <f>'Eff Conc.'!F19*B18*3.78</f>
        <v>0</v>
      </c>
      <c r="G18" s="60">
        <f>'Eff Conc.'!G19*B18*3.78</f>
        <v>0</v>
      </c>
      <c r="H18" s="60">
        <f>'Eff Conc.'!H19*B18*3.78</f>
        <v>0</v>
      </c>
      <c r="I18" s="60">
        <f>'Eff Conc.'!I19*B18*3.78</f>
        <v>0</v>
      </c>
      <c r="J18" s="92"/>
      <c r="K18" s="60">
        <f>'Eff Conc.'!K19*B18*3.78</f>
        <v>0</v>
      </c>
      <c r="L18" s="60">
        <f>'Eff Conc.'!L19*B18*3.78</f>
        <v>0</v>
      </c>
      <c r="M18" s="60">
        <f>'Eff Conc.'!M19*C18*3.78</f>
        <v>0</v>
      </c>
      <c r="N18" s="68">
        <f>'Eff Conc.'!T19*B18*3.78</f>
        <v>0</v>
      </c>
      <c r="O18" s="82"/>
      <c r="P18" s="82"/>
      <c r="Q18" s="114"/>
      <c r="R18" s="114"/>
    </row>
    <row r="19" spans="1:19" ht="15.75" thickBot="1">
      <c r="A19" s="281">
        <f>'Eff Conc.'!A20</f>
        <v>0</v>
      </c>
      <c r="B19" s="1">
        <f>'Eff Conc.'!B20</f>
        <v>0</v>
      </c>
      <c r="C19" s="130">
        <f>'Eff Conc.'!C20</f>
        <v>0</v>
      </c>
      <c r="D19" s="3">
        <f>'Eff Conc.'!D20*B19*3.78</f>
        <v>0</v>
      </c>
      <c r="E19" s="3">
        <f>'Eff Conc.'!E20*B19*3.78</f>
        <v>0</v>
      </c>
      <c r="F19" s="3">
        <f>'Eff Conc.'!F20*B19*3.78</f>
        <v>0</v>
      </c>
      <c r="G19" s="3">
        <f>'Eff Conc.'!G20*B19*3.78</f>
        <v>0</v>
      </c>
      <c r="H19" s="3">
        <f>'Eff Conc.'!H20*B19*3.78</f>
        <v>0</v>
      </c>
      <c r="I19" s="3">
        <f>'Eff Conc.'!I20*B19*3.78</f>
        <v>0</v>
      </c>
      <c r="J19" s="93">
        <f>'Eff Conc.'!J20*B19*3.78</f>
        <v>0</v>
      </c>
      <c r="K19" s="3">
        <f>'Eff Conc.'!K20*B19*3.78</f>
        <v>0</v>
      </c>
      <c r="L19" s="3">
        <f>'Eff Conc.'!L20*B19*3.78</f>
        <v>0</v>
      </c>
      <c r="M19" s="3">
        <f>'Eff Conc.'!M20*C19*3.78</f>
        <v>0</v>
      </c>
      <c r="N19" s="39">
        <f>'Eff Conc.'!T20*B19*3.78</f>
        <v>0</v>
      </c>
      <c r="O19" s="46"/>
      <c r="P19" s="46"/>
      <c r="Q19" s="52"/>
      <c r="R19" s="52"/>
    </row>
    <row r="20" spans="1:19">
      <c r="A20" s="347">
        <f>'Eff Conc.'!A21</f>
        <v>0</v>
      </c>
      <c r="B20" s="66">
        <f>'Eff Conc.'!B21</f>
        <v>0</v>
      </c>
      <c r="C20" s="131">
        <f>'Eff Conc.'!C21</f>
        <v>0</v>
      </c>
      <c r="D20" s="62">
        <f>'Eff Conc.'!D21*B20*3.78</f>
        <v>0</v>
      </c>
      <c r="E20" s="62">
        <f>'Eff Conc.'!E21*B20*3.78</f>
        <v>0</v>
      </c>
      <c r="F20" s="62">
        <f>'Eff Conc.'!F21*B20*3.78</f>
        <v>0</v>
      </c>
      <c r="G20" s="62">
        <f>'Eff Conc.'!G21*B20*3.78</f>
        <v>0</v>
      </c>
      <c r="H20" s="62">
        <f>'Eff Conc.'!H21*B20*3.78</f>
        <v>0</v>
      </c>
      <c r="I20" s="62">
        <f>'Eff Conc.'!I21*B20*3.78</f>
        <v>0</v>
      </c>
      <c r="J20" s="92"/>
      <c r="K20" s="62">
        <f>'Eff Conc.'!K21*B20*3.78</f>
        <v>0</v>
      </c>
      <c r="L20" s="62">
        <f>'Eff Conc.'!L21*B20*3.78</f>
        <v>0</v>
      </c>
      <c r="M20" s="62">
        <f>'Eff Conc.'!M21*C20*3.78</f>
        <v>0</v>
      </c>
      <c r="N20" s="69">
        <f>'Eff Conc.'!T21*B20*3.78</f>
        <v>0</v>
      </c>
      <c r="O20" s="85"/>
      <c r="P20" s="85"/>
      <c r="Q20" s="115"/>
      <c r="R20" s="115"/>
      <c r="S20" s="22" t="s">
        <v>29</v>
      </c>
    </row>
    <row r="21" spans="1:19" ht="15.75" thickBot="1">
      <c r="A21" s="281">
        <f>'Eff Conc.'!A22</f>
        <v>0</v>
      </c>
      <c r="B21" s="1">
        <f>'Eff Conc.'!B22</f>
        <v>0</v>
      </c>
      <c r="C21" s="130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93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9">
        <f>'Eff Conc.'!T22*B21*3.78</f>
        <v>0</v>
      </c>
      <c r="O21" s="46"/>
      <c r="P21" s="46"/>
      <c r="Q21" s="52"/>
      <c r="R21" s="52"/>
    </row>
    <row r="22" spans="1:19">
      <c r="A22" s="267">
        <f>'Eff Conc.'!A23</f>
        <v>0</v>
      </c>
      <c r="B22" s="67">
        <f>'Eff Conc.'!B23</f>
        <v>0</v>
      </c>
      <c r="C22" s="129">
        <f>'Eff Conc.'!C23</f>
        <v>0</v>
      </c>
      <c r="D22" s="60">
        <f>'Eff Conc.'!D23*B22*3.78</f>
        <v>0</v>
      </c>
      <c r="E22" s="60">
        <f>'Eff Conc.'!E23*B22*3.78</f>
        <v>0</v>
      </c>
      <c r="F22" s="60">
        <f>'Eff Conc.'!F23*B22*3.78</f>
        <v>0</v>
      </c>
      <c r="G22" s="60">
        <f>'Eff Conc.'!G23*B22*3.78</f>
        <v>0</v>
      </c>
      <c r="H22" s="60">
        <f>'Eff Conc.'!H23*B22*3.78</f>
        <v>0</v>
      </c>
      <c r="I22" s="60">
        <f>'Eff Conc.'!I23*B22*3.78</f>
        <v>0</v>
      </c>
      <c r="J22" s="92"/>
      <c r="K22" s="60">
        <f>'Eff Conc.'!K23*B22*3.78</f>
        <v>0</v>
      </c>
      <c r="L22" s="60">
        <f>'Eff Conc.'!L23*B22*3.78</f>
        <v>0</v>
      </c>
      <c r="M22" s="60">
        <f>'Eff Conc.'!M23*C22*3.78</f>
        <v>0</v>
      </c>
      <c r="N22" s="68">
        <f>'Eff Conc.'!T23*B22*3.78</f>
        <v>0</v>
      </c>
      <c r="O22" s="82"/>
      <c r="P22" s="82"/>
      <c r="Q22" s="114"/>
      <c r="R22" s="114"/>
    </row>
    <row r="23" spans="1:19" ht="15.75" thickBot="1">
      <c r="A23" s="281">
        <f>'Eff Conc.'!A24</f>
        <v>0</v>
      </c>
      <c r="B23" s="1">
        <f>'Eff Conc.'!B24</f>
        <v>0</v>
      </c>
      <c r="C23" s="130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93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39">
        <f>'Eff Conc.'!T24*B23*3.78</f>
        <v>0</v>
      </c>
      <c r="O23" s="46"/>
      <c r="P23" s="46"/>
      <c r="Q23" s="52"/>
      <c r="R23" s="52"/>
    </row>
    <row r="24" spans="1:19">
      <c r="A24" s="267">
        <f>'Eff Conc.'!A25</f>
        <v>0</v>
      </c>
      <c r="B24" s="67">
        <f>'Eff Conc.'!B25</f>
        <v>0</v>
      </c>
      <c r="C24" s="129">
        <f>'Eff Conc.'!C25</f>
        <v>0</v>
      </c>
      <c r="D24" s="60">
        <f>'Eff Conc.'!D25*B24*3.78</f>
        <v>0</v>
      </c>
      <c r="E24" s="60">
        <f>'Eff Conc.'!E25*B24*3.78</f>
        <v>0</v>
      </c>
      <c r="F24" s="60">
        <f>'Eff Conc.'!F25*B24*3.78</f>
        <v>0</v>
      </c>
      <c r="G24" s="60">
        <f>'Eff Conc.'!G25*B24*3.78</f>
        <v>0</v>
      </c>
      <c r="H24" s="60">
        <f>'Eff Conc.'!H25*B24*3.78</f>
        <v>0</v>
      </c>
      <c r="I24" s="60">
        <f>'Eff Conc.'!I25*B24*3.78</f>
        <v>0</v>
      </c>
      <c r="J24" s="92"/>
      <c r="K24" s="60">
        <f>'Eff Conc.'!K25*B24*3.78</f>
        <v>0</v>
      </c>
      <c r="L24" s="60">
        <f>'Eff Conc.'!L25*B24*3.78</f>
        <v>0</v>
      </c>
      <c r="M24" s="60">
        <f>'Eff Conc.'!M25*C24*3.78</f>
        <v>0</v>
      </c>
      <c r="N24" s="68">
        <f>'Eff Conc.'!T25*B24*3.78</f>
        <v>0</v>
      </c>
      <c r="O24" s="82"/>
      <c r="P24" s="82"/>
      <c r="Q24" s="114"/>
      <c r="R24" s="114"/>
    </row>
    <row r="25" spans="1:19" ht="15.75" thickBot="1">
      <c r="A25" s="281">
        <f>'Eff Conc.'!A26</f>
        <v>0</v>
      </c>
      <c r="B25" s="1">
        <f>'Eff Conc.'!B26</f>
        <v>0</v>
      </c>
      <c r="C25" s="130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93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9">
        <f>'Eff Conc.'!T26*B25*3.78</f>
        <v>0</v>
      </c>
      <c r="O25" s="46"/>
      <c r="P25" s="46"/>
      <c r="Q25" s="52"/>
      <c r="R25" s="52"/>
    </row>
    <row r="26" spans="1:19">
      <c r="A26" s="347">
        <f>'Eff Conc.'!A27</f>
        <v>0</v>
      </c>
      <c r="B26" s="66">
        <f>'Eff Conc.'!B27</f>
        <v>0</v>
      </c>
      <c r="C26" s="131">
        <f>'Eff Conc.'!C27</f>
        <v>0</v>
      </c>
      <c r="D26" s="62">
        <f>'Eff Conc.'!D27*B26*3.78</f>
        <v>0</v>
      </c>
      <c r="E26" s="62">
        <f>'Eff Conc.'!E27*B26*3.78</f>
        <v>0</v>
      </c>
      <c r="F26" s="62">
        <f>'Eff Conc.'!F27*B26*3.78</f>
        <v>0</v>
      </c>
      <c r="G26" s="62">
        <f>'Eff Conc.'!G27*B26*3.78</f>
        <v>0</v>
      </c>
      <c r="H26" s="62">
        <f>'Eff Conc.'!H27*B26*3.78</f>
        <v>0</v>
      </c>
      <c r="I26" s="62">
        <f>'Eff Conc.'!I27*B26*3.78</f>
        <v>0</v>
      </c>
      <c r="J26" s="92"/>
      <c r="K26" s="62">
        <f>'Eff Conc.'!K27*B26*3.78</f>
        <v>0</v>
      </c>
      <c r="L26" s="62">
        <f>'Eff Conc.'!L27*B26*3.78</f>
        <v>0</v>
      </c>
      <c r="M26" s="62">
        <f>'Eff Conc.'!M27*C26*3.78</f>
        <v>0</v>
      </c>
      <c r="N26" s="69">
        <f>'Eff Conc.'!T27*B26*3.78</f>
        <v>0</v>
      </c>
      <c r="O26" s="115"/>
      <c r="P26" s="115"/>
      <c r="Q26" s="115"/>
      <c r="R26" s="115"/>
      <c r="S26" s="22" t="s">
        <v>31</v>
      </c>
    </row>
    <row r="27" spans="1:19" ht="15.75" thickBot="1">
      <c r="A27" s="281">
        <f>'Eff Conc.'!A28</f>
        <v>0</v>
      </c>
      <c r="B27" s="1">
        <f>'Eff Conc.'!B28</f>
        <v>0</v>
      </c>
      <c r="C27" s="130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93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9">
        <f>'Eff Conc.'!T28*B27*3.78</f>
        <v>0</v>
      </c>
      <c r="O27" s="46"/>
      <c r="P27" s="46"/>
      <c r="Q27" s="52"/>
      <c r="R27" s="52"/>
    </row>
    <row r="28" spans="1:19">
      <c r="A28" s="267">
        <f>'Eff Conc.'!A29</f>
        <v>0</v>
      </c>
      <c r="B28" s="67">
        <f>'Eff Conc.'!B29</f>
        <v>0</v>
      </c>
      <c r="C28" s="129">
        <f>'Eff Conc.'!C29</f>
        <v>0</v>
      </c>
      <c r="D28" s="60">
        <f>'Eff Conc.'!D29*B28*3.78</f>
        <v>0</v>
      </c>
      <c r="E28" s="60">
        <f>'Eff Conc.'!E29*B28*3.78</f>
        <v>0</v>
      </c>
      <c r="F28" s="60">
        <f>'Eff Conc.'!F29*B28*3.78</f>
        <v>0</v>
      </c>
      <c r="G28" s="60">
        <f>'Eff Conc.'!G29*B28*3.78</f>
        <v>0</v>
      </c>
      <c r="H28" s="60">
        <f>'Eff Conc.'!H29*B28*3.78</f>
        <v>0</v>
      </c>
      <c r="I28" s="60">
        <f>'Eff Conc.'!I29*B28*3.78</f>
        <v>0</v>
      </c>
      <c r="J28" s="92"/>
      <c r="K28" s="60">
        <f>'Eff Conc.'!K29*B28*3.78</f>
        <v>0</v>
      </c>
      <c r="L28" s="60">
        <f>'Eff Conc.'!L29*B28*3.78</f>
        <v>0</v>
      </c>
      <c r="M28" s="60">
        <f>'Eff Conc.'!M29*C28*3.78</f>
        <v>0</v>
      </c>
      <c r="N28" s="68">
        <f>'Eff Conc.'!T29*B28*3.78</f>
        <v>0</v>
      </c>
      <c r="O28" s="82"/>
      <c r="P28" s="82"/>
      <c r="Q28" s="114"/>
      <c r="R28" s="114"/>
    </row>
    <row r="29" spans="1:19" ht="15.75" thickBot="1">
      <c r="A29" s="281">
        <f>'Eff Conc.'!A30</f>
        <v>0</v>
      </c>
      <c r="B29" s="1">
        <f>'Eff Conc.'!B30</f>
        <v>0</v>
      </c>
      <c r="C29" s="130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93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39">
        <f>'Eff Conc.'!T30*B29*3.78</f>
        <v>0</v>
      </c>
      <c r="O29" s="46"/>
      <c r="P29" s="46"/>
      <c r="Q29" s="52"/>
      <c r="R29" s="52"/>
    </row>
    <row r="30" spans="1:19">
      <c r="A30" s="267">
        <f>'Eff Conc.'!A31</f>
        <v>0</v>
      </c>
      <c r="B30" s="67">
        <f>'Eff Conc.'!B31</f>
        <v>0</v>
      </c>
      <c r="C30" s="129">
        <f>'Eff Conc.'!C31</f>
        <v>0</v>
      </c>
      <c r="D30" s="60">
        <f>'Eff Conc.'!D31*B30*3.78</f>
        <v>0</v>
      </c>
      <c r="E30" s="60">
        <f>'Eff Conc.'!E31*B30*3.78</f>
        <v>0</v>
      </c>
      <c r="F30" s="60">
        <f>'Eff Conc.'!F31*B30*3.78</f>
        <v>0</v>
      </c>
      <c r="G30" s="60">
        <f>'Eff Conc.'!G31*B30*3.78</f>
        <v>0</v>
      </c>
      <c r="H30" s="60">
        <f>'Eff Conc.'!H31*B30*3.78</f>
        <v>0</v>
      </c>
      <c r="I30" s="60">
        <f>'Eff Conc.'!I31*B30*3.78</f>
        <v>0</v>
      </c>
      <c r="J30" s="92"/>
      <c r="K30" s="60">
        <f>'Eff Conc.'!K31*B30*3.78</f>
        <v>0</v>
      </c>
      <c r="L30" s="60">
        <f>'Eff Conc.'!L31*B30*3.78</f>
        <v>0</v>
      </c>
      <c r="M30" s="60">
        <f>'Eff Conc.'!M31*C30*3.78</f>
        <v>0</v>
      </c>
      <c r="N30" s="68">
        <f>'Eff Conc.'!T31*B30*3.78</f>
        <v>0</v>
      </c>
      <c r="O30" s="82"/>
      <c r="P30" s="82"/>
      <c r="Q30" s="114"/>
      <c r="R30" s="114"/>
    </row>
    <row r="31" spans="1:19" ht="15.75" thickBot="1">
      <c r="A31" s="281">
        <f>'Eff Conc.'!A32</f>
        <v>0</v>
      </c>
      <c r="B31" s="1">
        <f>'Eff Conc.'!B32</f>
        <v>0</v>
      </c>
      <c r="C31" s="130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93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9">
        <f>'Eff Conc.'!T32*B31*3.78</f>
        <v>0</v>
      </c>
      <c r="O31" s="46"/>
      <c r="P31" s="46"/>
      <c r="Q31" s="52"/>
      <c r="R31" s="52"/>
    </row>
    <row r="32" spans="1:19">
      <c r="A32" s="347">
        <f>'Eff Conc.'!A33</f>
        <v>0</v>
      </c>
      <c r="B32" s="66">
        <f>'Eff Conc.'!B33</f>
        <v>0</v>
      </c>
      <c r="C32" s="131">
        <f>'Eff Conc.'!C33</f>
        <v>0</v>
      </c>
      <c r="D32" s="62">
        <f>'Eff Conc.'!D33*B32*3.78</f>
        <v>0</v>
      </c>
      <c r="E32" s="62">
        <f>'Eff Conc.'!E33*B32*3.78</f>
        <v>0</v>
      </c>
      <c r="F32" s="62">
        <f>'Eff Conc.'!F33*B32*3.78</f>
        <v>0</v>
      </c>
      <c r="G32" s="62">
        <f>'Eff Conc.'!G33*B32*3.78</f>
        <v>0</v>
      </c>
      <c r="H32" s="62">
        <f>'Eff Conc.'!H33*B32*3.78</f>
        <v>0</v>
      </c>
      <c r="I32" s="62">
        <f>'Eff Conc.'!I33*B32*3.78</f>
        <v>0</v>
      </c>
      <c r="J32" s="92"/>
      <c r="K32" s="62">
        <f>'Eff Conc.'!K33*B32*3.78</f>
        <v>0</v>
      </c>
      <c r="L32" s="62">
        <f>'Eff Conc.'!L33*B32*3.78</f>
        <v>0</v>
      </c>
      <c r="M32" s="62">
        <f>'Eff Conc.'!M33*C32*3.78</f>
        <v>0</v>
      </c>
      <c r="N32" s="69">
        <f>'Eff Conc.'!T33*B32*3.78</f>
        <v>0</v>
      </c>
      <c r="O32" s="115"/>
      <c r="P32" s="115"/>
      <c r="Q32" s="115"/>
      <c r="R32" s="115"/>
      <c r="S32" s="41" t="s">
        <v>27</v>
      </c>
    </row>
    <row r="33" spans="1:19" ht="15.75" thickBot="1">
      <c r="A33" s="281">
        <f>'Eff Conc.'!A34</f>
        <v>0</v>
      </c>
      <c r="B33" s="1">
        <f>'Eff Conc.'!B34</f>
        <v>0</v>
      </c>
      <c r="C33" s="130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93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39">
        <f>'Eff Conc.'!T34*B33*3.78</f>
        <v>0</v>
      </c>
      <c r="O33" s="46"/>
      <c r="P33" s="46"/>
      <c r="Q33" s="52"/>
      <c r="R33" s="52"/>
    </row>
    <row r="34" spans="1:19">
      <c r="A34" s="267">
        <f>'Eff Conc.'!A35</f>
        <v>0</v>
      </c>
      <c r="B34" s="67">
        <f>'Eff Conc.'!B35</f>
        <v>0</v>
      </c>
      <c r="C34" s="129">
        <f>'Eff Conc.'!C35</f>
        <v>0</v>
      </c>
      <c r="D34" s="60">
        <f>'Eff Conc.'!D35*B34*3.78</f>
        <v>0</v>
      </c>
      <c r="E34" s="60">
        <f>'Eff Conc.'!E35*B34*3.78</f>
        <v>0</v>
      </c>
      <c r="F34" s="60">
        <f>'Eff Conc.'!F35*B34*3.78</f>
        <v>0</v>
      </c>
      <c r="G34" s="60">
        <f>'Eff Conc.'!G35*B34*3.78</f>
        <v>0</v>
      </c>
      <c r="H34" s="60">
        <f>'Eff Conc.'!H35*B34*3.78</f>
        <v>0</v>
      </c>
      <c r="I34" s="60">
        <f>'Eff Conc.'!I35*B34*3.78</f>
        <v>0</v>
      </c>
      <c r="J34" s="92"/>
      <c r="K34" s="60">
        <f>'Eff Conc.'!K35*B34*3.78</f>
        <v>0</v>
      </c>
      <c r="L34" s="60">
        <f>'Eff Conc.'!L35*B34*3.78</f>
        <v>0</v>
      </c>
      <c r="M34" s="60">
        <f>'Eff Conc.'!M35*C34*3.78</f>
        <v>0</v>
      </c>
      <c r="N34" s="68">
        <f>'Eff Conc.'!T35*B34*3.78</f>
        <v>0</v>
      </c>
      <c r="O34" s="82"/>
      <c r="P34" s="82"/>
      <c r="Q34" s="114"/>
      <c r="R34" s="114"/>
    </row>
    <row r="35" spans="1:19" ht="15.75" thickBot="1">
      <c r="A35" s="281">
        <f>'Eff Conc.'!A36</f>
        <v>0</v>
      </c>
      <c r="B35" s="1">
        <f>'Eff Conc.'!B36</f>
        <v>0</v>
      </c>
      <c r="C35" s="130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93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39">
        <f>'Eff Conc.'!T36*B35*3.78</f>
        <v>0</v>
      </c>
      <c r="O35" s="46"/>
      <c r="P35" s="46"/>
      <c r="Q35" s="52"/>
      <c r="R35" s="52"/>
    </row>
    <row r="36" spans="1:19">
      <c r="A36" s="267">
        <f>'Eff Conc.'!A37</f>
        <v>0</v>
      </c>
      <c r="B36" s="67">
        <f>'Eff Conc.'!B37</f>
        <v>0</v>
      </c>
      <c r="C36" s="129">
        <f>'Eff Conc.'!C37</f>
        <v>0</v>
      </c>
      <c r="D36" s="60">
        <f>'Eff Conc.'!D37*B36*3.78</f>
        <v>0</v>
      </c>
      <c r="E36" s="60">
        <f>'Eff Conc.'!E37*B36*3.78</f>
        <v>0</v>
      </c>
      <c r="F36" s="60">
        <f>'Eff Conc.'!F37*B36*3.78</f>
        <v>0</v>
      </c>
      <c r="G36" s="60">
        <f>'Eff Conc.'!G37*B36*3.78</f>
        <v>0</v>
      </c>
      <c r="H36" s="60">
        <f>'Eff Conc.'!H37*B36*3.78</f>
        <v>0</v>
      </c>
      <c r="I36" s="60">
        <f>'Eff Conc.'!I37*B36*3.78</f>
        <v>0</v>
      </c>
      <c r="J36" s="92"/>
      <c r="K36" s="60">
        <f>'Eff Conc.'!K37*B36*3.78</f>
        <v>0</v>
      </c>
      <c r="L36" s="60">
        <f>'Eff Conc.'!L37*B36*3.78</f>
        <v>0</v>
      </c>
      <c r="M36" s="60">
        <f>'Eff Conc.'!M37*C36*3.78</f>
        <v>0</v>
      </c>
      <c r="N36" s="68">
        <f>'Eff Conc.'!T37*B36*3.78</f>
        <v>0</v>
      </c>
      <c r="O36" s="82"/>
      <c r="P36" s="82"/>
      <c r="Q36" s="114"/>
      <c r="R36" s="114"/>
    </row>
    <row r="37" spans="1:19" ht="15.75" thickBot="1">
      <c r="A37" s="281">
        <f>'Eff Conc.'!A38</f>
        <v>0</v>
      </c>
      <c r="B37" s="1">
        <f>'Eff Conc.'!B38</f>
        <v>0</v>
      </c>
      <c r="C37" s="130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93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39">
        <f>'Eff Conc.'!T38*B37*3.78</f>
        <v>0</v>
      </c>
      <c r="O37" s="46"/>
      <c r="P37" s="46"/>
      <c r="Q37" s="52"/>
      <c r="R37" s="52"/>
    </row>
    <row r="38" spans="1:19">
      <c r="A38" s="347">
        <f>'Eff Conc.'!A39</f>
        <v>0</v>
      </c>
      <c r="B38" s="66">
        <f>'Eff Conc.'!B39</f>
        <v>0</v>
      </c>
      <c r="C38" s="131">
        <f>'Eff Conc.'!C39</f>
        <v>0</v>
      </c>
      <c r="D38" s="62">
        <f>'Eff Conc.'!D39*B38*3.78</f>
        <v>0</v>
      </c>
      <c r="E38" s="62">
        <f>'Eff Conc.'!E39*B38*3.78</f>
        <v>0</v>
      </c>
      <c r="F38" s="62">
        <f>'Eff Conc.'!F39*B38*3.78</f>
        <v>0</v>
      </c>
      <c r="G38" s="62">
        <f>'Eff Conc.'!G39*B38*3.78</f>
        <v>0</v>
      </c>
      <c r="H38" s="62">
        <f>'Eff Conc.'!H39*B38*3.78</f>
        <v>0</v>
      </c>
      <c r="I38" s="62">
        <f>'Eff Conc.'!I39*B38*3.78</f>
        <v>0</v>
      </c>
      <c r="J38" s="92"/>
      <c r="K38" s="62">
        <f>'Eff Conc.'!K39*B38*3.78</f>
        <v>0</v>
      </c>
      <c r="L38" s="62">
        <f>'Eff Conc.'!L39*B38*3.78</f>
        <v>0</v>
      </c>
      <c r="M38" s="62">
        <f>'Eff Conc.'!M39*C38*3.78</f>
        <v>0</v>
      </c>
      <c r="N38" s="69">
        <f>'Eff Conc.'!T39*B38*3.78</f>
        <v>0</v>
      </c>
      <c r="O38" s="85"/>
      <c r="P38" s="85"/>
      <c r="Q38" s="115"/>
      <c r="R38" s="115"/>
      <c r="S38" s="22" t="s">
        <v>30</v>
      </c>
    </row>
    <row r="39" spans="1:19" ht="15.75" thickBot="1">
      <c r="A39" s="281">
        <f>'Eff Conc.'!A40</f>
        <v>0</v>
      </c>
      <c r="B39" s="1">
        <f>'Eff Conc.'!B40</f>
        <v>0</v>
      </c>
      <c r="C39" s="130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93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39">
        <f>'Eff Conc.'!T40*B39*3.78</f>
        <v>0</v>
      </c>
      <c r="O39" s="46"/>
      <c r="P39" s="46"/>
      <c r="Q39" s="52"/>
      <c r="R39" s="52"/>
    </row>
    <row r="40" spans="1:19">
      <c r="A40" s="267">
        <f>'Eff Conc.'!A41</f>
        <v>0</v>
      </c>
      <c r="B40" s="67">
        <f>'Eff Conc.'!B41</f>
        <v>0</v>
      </c>
      <c r="C40" s="129">
        <f>'Eff Conc.'!C41</f>
        <v>0</v>
      </c>
      <c r="D40" s="60">
        <f>'Eff Conc.'!D41*B40*3.78</f>
        <v>0</v>
      </c>
      <c r="E40" s="60">
        <f>'Eff Conc.'!E41*B40*3.78</f>
        <v>0</v>
      </c>
      <c r="F40" s="60">
        <f>'Eff Conc.'!F41*B40*3.78</f>
        <v>0</v>
      </c>
      <c r="G40" s="60">
        <f>'Eff Conc.'!G41*B40*3.78</f>
        <v>0</v>
      </c>
      <c r="H40" s="60">
        <f>'Eff Conc.'!H41*B40*3.78</f>
        <v>0</v>
      </c>
      <c r="I40" s="60">
        <f>'Eff Conc.'!I41*B40*3.78</f>
        <v>0</v>
      </c>
      <c r="J40" s="92"/>
      <c r="K40" s="60">
        <f>'Eff Conc.'!K41*B40*3.78</f>
        <v>0</v>
      </c>
      <c r="L40" s="60">
        <f>'Eff Conc.'!L41*B40*3.78</f>
        <v>0</v>
      </c>
      <c r="M40" s="60">
        <f>'Eff Conc.'!M41*C40*3.78</f>
        <v>0</v>
      </c>
      <c r="N40" s="68">
        <f>'Eff Conc.'!T41*B40*3.78</f>
        <v>0</v>
      </c>
      <c r="O40" s="82"/>
      <c r="P40" s="82"/>
      <c r="Q40" s="114"/>
      <c r="R40" s="114"/>
    </row>
    <row r="41" spans="1:19" ht="15.75" thickBot="1">
      <c r="A41" s="281">
        <f>'Eff Conc.'!A42</f>
        <v>0</v>
      </c>
      <c r="B41" s="1">
        <f>'Eff Conc.'!B42</f>
        <v>0</v>
      </c>
      <c r="C41" s="130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93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39">
        <f>'Eff Conc.'!T42*B41*3.78</f>
        <v>0</v>
      </c>
      <c r="O41" s="46"/>
      <c r="P41" s="46"/>
      <c r="Q41" s="52"/>
      <c r="R41" s="52"/>
    </row>
    <row r="42" spans="1:19">
      <c r="A42" s="267">
        <f>'Eff Conc.'!A43</f>
        <v>0</v>
      </c>
      <c r="B42" s="67">
        <f>'Eff Conc.'!B43</f>
        <v>0</v>
      </c>
      <c r="C42" s="129">
        <f>'Eff Conc.'!C43</f>
        <v>0</v>
      </c>
      <c r="D42" s="60">
        <f>'Eff Conc.'!D43*B42*3.78</f>
        <v>0</v>
      </c>
      <c r="E42" s="60">
        <f>'Eff Conc.'!E43*B42*3.78</f>
        <v>0</v>
      </c>
      <c r="F42" s="60">
        <f>'Eff Conc.'!F43*B42*3.78</f>
        <v>0</v>
      </c>
      <c r="G42" s="60">
        <f>'Eff Conc.'!G43*B42*3.78</f>
        <v>0</v>
      </c>
      <c r="H42" s="60">
        <f>'Eff Conc.'!H43*B42*3.78</f>
        <v>0</v>
      </c>
      <c r="I42" s="60">
        <f>'Eff Conc.'!I43*B42*3.78</f>
        <v>0</v>
      </c>
      <c r="J42" s="92"/>
      <c r="K42" s="60">
        <f>'Eff Conc.'!K43*B42*3.78</f>
        <v>0</v>
      </c>
      <c r="L42" s="60">
        <f>'Eff Conc.'!L43*B42*3.78</f>
        <v>0</v>
      </c>
      <c r="M42" s="60">
        <f>'Eff Conc.'!M43*C42*3.78</f>
        <v>0</v>
      </c>
      <c r="N42" s="68">
        <f>'Eff Conc.'!T43*B42*3.78</f>
        <v>0</v>
      </c>
      <c r="O42" s="82"/>
      <c r="P42" s="82"/>
      <c r="Q42" s="114"/>
      <c r="R42" s="114"/>
    </row>
    <row r="43" spans="1:19" ht="15.75" thickBot="1">
      <c r="A43" s="281">
        <f>'Eff Conc.'!A44</f>
        <v>0</v>
      </c>
      <c r="B43" s="1">
        <f>'Eff Conc.'!B44</f>
        <v>0</v>
      </c>
      <c r="C43" s="130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93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39">
        <f>'Eff Conc.'!T44*B43*3.78</f>
        <v>0</v>
      </c>
      <c r="O43" s="46"/>
      <c r="P43" s="46"/>
      <c r="Q43" s="52"/>
      <c r="R43" s="52"/>
    </row>
    <row r="44" spans="1:19">
      <c r="A44" s="347">
        <f>'Eff Conc.'!A45</f>
        <v>0</v>
      </c>
      <c r="B44" s="66">
        <f>'Eff Conc.'!B45</f>
        <v>0</v>
      </c>
      <c r="C44" s="131">
        <f>'Eff Conc.'!C45</f>
        <v>0</v>
      </c>
      <c r="D44" s="62">
        <f>'Eff Conc.'!D45*B44*3.78</f>
        <v>0</v>
      </c>
      <c r="E44" s="62">
        <f>'Eff Conc.'!E45*B44*3.78</f>
        <v>0</v>
      </c>
      <c r="F44" s="62">
        <f>'Eff Conc.'!F45*B44*3.78</f>
        <v>0</v>
      </c>
      <c r="G44" s="62">
        <f>'Eff Conc.'!G45*B44*3.78</f>
        <v>0</v>
      </c>
      <c r="H44" s="62">
        <f>'Eff Conc.'!H45*B44*3.78</f>
        <v>0</v>
      </c>
      <c r="I44" s="62">
        <f>'Eff Conc.'!I45*B44*3.78</f>
        <v>0</v>
      </c>
      <c r="J44" s="92"/>
      <c r="K44" s="62">
        <f>'Eff Conc.'!K45*B44*3.78</f>
        <v>0</v>
      </c>
      <c r="L44" s="62">
        <f>'Eff Conc.'!L45*B44*3.78</f>
        <v>0</v>
      </c>
      <c r="M44" s="62">
        <f>'Eff Conc.'!M45*C44*3.78</f>
        <v>0</v>
      </c>
      <c r="N44" s="69">
        <f>'Eff Conc.'!T45*B44*3.78</f>
        <v>0</v>
      </c>
      <c r="O44" s="85"/>
      <c r="P44" s="85"/>
      <c r="Q44" s="115"/>
      <c r="R44" s="115"/>
      <c r="S44" s="22" t="s">
        <v>29</v>
      </c>
    </row>
    <row r="45" spans="1:19" ht="15.75" thickBot="1">
      <c r="A45" s="281">
        <f>'Eff Conc.'!A46</f>
        <v>0</v>
      </c>
      <c r="B45" s="1">
        <f>'Eff Conc.'!B46</f>
        <v>0</v>
      </c>
      <c r="C45" s="130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93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39">
        <f>'Eff Conc.'!T46*B45*3.78</f>
        <v>0</v>
      </c>
      <c r="O45" s="46"/>
      <c r="P45" s="46"/>
      <c r="Q45" s="52"/>
      <c r="R45" s="52"/>
    </row>
    <row r="46" spans="1:19">
      <c r="A46" s="267">
        <f>'Eff Conc.'!A47</f>
        <v>0</v>
      </c>
      <c r="B46" s="67">
        <f>'Eff Conc.'!B47</f>
        <v>0</v>
      </c>
      <c r="C46" s="129">
        <f>'Eff Conc.'!C47</f>
        <v>0</v>
      </c>
      <c r="D46" s="60">
        <f>'Eff Conc.'!D47*B46*3.78</f>
        <v>0</v>
      </c>
      <c r="E46" s="60">
        <f>'Eff Conc.'!E47*B46*3.78</f>
        <v>0</v>
      </c>
      <c r="F46" s="60">
        <f>'Eff Conc.'!F47*B46*3.78</f>
        <v>0</v>
      </c>
      <c r="G46" s="60">
        <f>'Eff Conc.'!G47*B46*3.78</f>
        <v>0</v>
      </c>
      <c r="H46" s="60">
        <f>'Eff Conc.'!H47*B46*3.78</f>
        <v>0</v>
      </c>
      <c r="I46" s="60">
        <f>'Eff Conc.'!I47*B46*3.78</f>
        <v>0</v>
      </c>
      <c r="J46" s="92"/>
      <c r="K46" s="60">
        <f>'Eff Conc.'!K47*B46*3.78</f>
        <v>0</v>
      </c>
      <c r="L46" s="60">
        <f>'Eff Conc.'!L47*B46*3.78</f>
        <v>0</v>
      </c>
      <c r="M46" s="60">
        <f>'Eff Conc.'!M47*C46*3.78</f>
        <v>0</v>
      </c>
      <c r="N46" s="68">
        <f>'Eff Conc.'!T47*B46*3.78</f>
        <v>0</v>
      </c>
      <c r="O46" s="82"/>
      <c r="P46" s="82"/>
      <c r="Q46" s="114"/>
      <c r="R46" s="114"/>
    </row>
    <row r="47" spans="1:19" ht="15.75" thickBot="1">
      <c r="A47" s="281">
        <f>'Eff Conc.'!A48</f>
        <v>0</v>
      </c>
      <c r="B47" s="1">
        <f>'Eff Conc.'!B48</f>
        <v>0</v>
      </c>
      <c r="C47" s="130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93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39">
        <f>'Eff Conc.'!T48*B47*3.78</f>
        <v>0</v>
      </c>
      <c r="O47" s="46"/>
      <c r="P47" s="46"/>
      <c r="Q47" s="52"/>
      <c r="R47" s="52"/>
    </row>
    <row r="48" spans="1:19">
      <c r="A48" s="267">
        <f>'Eff Conc.'!A49</f>
        <v>0</v>
      </c>
      <c r="B48" s="67">
        <f>'Eff Conc.'!B49</f>
        <v>0</v>
      </c>
      <c r="C48" s="129">
        <f>'Eff Conc.'!C49</f>
        <v>0</v>
      </c>
      <c r="D48" s="60">
        <f>'Eff Conc.'!D49*B48*3.78</f>
        <v>0</v>
      </c>
      <c r="E48" s="60">
        <f>'Eff Conc.'!E49*B48*3.78</f>
        <v>0</v>
      </c>
      <c r="F48" s="60">
        <f>'Eff Conc.'!F49*B48*3.78</f>
        <v>0</v>
      </c>
      <c r="G48" s="60">
        <f>'Eff Conc.'!G49*B48*3.78</f>
        <v>0</v>
      </c>
      <c r="H48" s="60">
        <f>'Eff Conc.'!H49*B48*3.78</f>
        <v>0</v>
      </c>
      <c r="I48" s="60">
        <f>'Eff Conc.'!I49*B48*3.78</f>
        <v>0</v>
      </c>
      <c r="J48" s="92"/>
      <c r="K48" s="60">
        <f>'Eff Conc.'!K49*B48*3.78</f>
        <v>0</v>
      </c>
      <c r="L48" s="60">
        <f>'Eff Conc.'!L49*B48*3.78</f>
        <v>0</v>
      </c>
      <c r="M48" s="60">
        <f>'Eff Conc.'!M49*C48*3.78</f>
        <v>0</v>
      </c>
      <c r="N48" s="68">
        <f>'Eff Conc.'!T49*B48*3.78</f>
        <v>0</v>
      </c>
      <c r="O48" s="82"/>
      <c r="P48" s="82"/>
      <c r="Q48" s="114"/>
      <c r="R48" s="114"/>
    </row>
    <row r="49" spans="1:22" ht="15.75" thickBot="1">
      <c r="A49" s="281">
        <f>'Eff Conc.'!A50</f>
        <v>0</v>
      </c>
      <c r="B49" s="1">
        <f>'Eff Conc.'!B50</f>
        <v>0</v>
      </c>
      <c r="C49" s="130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93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39">
        <f>'Eff Conc.'!T50*B49*3.78</f>
        <v>0</v>
      </c>
      <c r="O49" s="46"/>
      <c r="P49" s="46"/>
      <c r="Q49" s="52"/>
      <c r="R49" s="52"/>
    </row>
    <row r="50" spans="1:22">
      <c r="A50" s="347">
        <f>'Eff Conc.'!A51</f>
        <v>0</v>
      </c>
      <c r="B50" s="66">
        <f>'Eff Conc.'!B51</f>
        <v>0</v>
      </c>
      <c r="C50" s="131">
        <f>'Eff Conc.'!C51</f>
        <v>0</v>
      </c>
      <c r="D50" s="62">
        <f>'Eff Conc.'!D51*B50*3.78</f>
        <v>0</v>
      </c>
      <c r="E50" s="62">
        <f>'Eff Conc.'!E51*B50*3.78</f>
        <v>0</v>
      </c>
      <c r="F50" s="62">
        <f>'Eff Conc.'!F51*B50*3.78</f>
        <v>0</v>
      </c>
      <c r="G50" s="62">
        <f>'Eff Conc.'!G51*B50*3.78</f>
        <v>0</v>
      </c>
      <c r="H50" s="62">
        <f>'Eff Conc.'!H51*B50*3.78</f>
        <v>0</v>
      </c>
      <c r="I50" s="62">
        <f>'Eff Conc.'!I51*B50*3.78</f>
        <v>0</v>
      </c>
      <c r="J50" s="92"/>
      <c r="K50" s="62">
        <f>'Eff Conc.'!K51*B50*3.78</f>
        <v>0</v>
      </c>
      <c r="L50" s="62">
        <f>'Eff Conc.'!L51*B50*3.78</f>
        <v>0</v>
      </c>
      <c r="M50" s="62">
        <f>'Eff Conc.'!M51*C50*3.78</f>
        <v>0</v>
      </c>
      <c r="N50" s="69">
        <f>'Eff Conc.'!T51*B50*3.78</f>
        <v>0</v>
      </c>
      <c r="O50" s="85"/>
      <c r="P50" s="85"/>
      <c r="Q50" s="115"/>
      <c r="R50" s="115"/>
      <c r="S50" s="22" t="s">
        <v>31</v>
      </c>
    </row>
    <row r="51" spans="1:22" ht="15.75" thickBot="1">
      <c r="A51" s="281">
        <f>'Eff Conc.'!A52</f>
        <v>0</v>
      </c>
      <c r="B51" s="1">
        <f>'Eff Conc.'!B52</f>
        <v>0</v>
      </c>
      <c r="C51" s="130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93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39">
        <f>'Eff Conc.'!T52*B51*3.78</f>
        <v>0</v>
      </c>
      <c r="O51" s="46"/>
      <c r="P51" s="46"/>
      <c r="Q51" s="52"/>
      <c r="R51" s="52"/>
    </row>
    <row r="52" spans="1:22">
      <c r="A52" s="267">
        <f>'Eff Conc.'!A53</f>
        <v>0</v>
      </c>
      <c r="B52" s="67">
        <f>'Eff Conc.'!B53</f>
        <v>0</v>
      </c>
      <c r="C52" s="129">
        <f>'Eff Conc.'!C53</f>
        <v>0</v>
      </c>
      <c r="D52" s="60">
        <f>'Eff Conc.'!D53*B52*3.78</f>
        <v>0</v>
      </c>
      <c r="E52" s="60">
        <f>'Eff Conc.'!E53*B52*3.78</f>
        <v>0</v>
      </c>
      <c r="F52" s="60">
        <f>'Eff Conc.'!F53*B52*3.78</f>
        <v>0</v>
      </c>
      <c r="G52" s="60">
        <f>'Eff Conc.'!G53*B52*3.78</f>
        <v>0</v>
      </c>
      <c r="H52" s="60">
        <f>'Eff Conc.'!H53*B52*3.78</f>
        <v>0</v>
      </c>
      <c r="I52" s="60">
        <f>'Eff Conc.'!I53*B52*3.78</f>
        <v>0</v>
      </c>
      <c r="J52" s="92"/>
      <c r="K52" s="60">
        <f>'Eff Conc.'!K53*B52*3.78</f>
        <v>0</v>
      </c>
      <c r="L52" s="60">
        <f>'Eff Conc.'!L53*B52*3.78</f>
        <v>0</v>
      </c>
      <c r="M52" s="60">
        <f>'Eff Conc.'!M53*C52*3.78</f>
        <v>0</v>
      </c>
      <c r="N52" s="68">
        <f>'Eff Conc.'!T53*B52*3.78</f>
        <v>0</v>
      </c>
      <c r="O52" s="82"/>
      <c r="P52" s="82"/>
      <c r="Q52" s="114"/>
      <c r="R52" s="114"/>
      <c r="U52" t="s">
        <v>86</v>
      </c>
    </row>
    <row r="53" spans="1:22" ht="15.75" thickBot="1">
      <c r="A53" s="281">
        <f>'Eff Conc.'!A54</f>
        <v>0</v>
      </c>
      <c r="B53" s="1">
        <f>'Eff Conc.'!B54</f>
        <v>0</v>
      </c>
      <c r="C53" s="130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93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39">
        <f>'Eff Conc.'!T54*B53*3.78</f>
        <v>0</v>
      </c>
      <c r="O53" s="46"/>
      <c r="P53" s="46"/>
      <c r="Q53" s="52"/>
      <c r="R53" s="52"/>
    </row>
    <row r="54" spans="1:22">
      <c r="A54" s="267">
        <f>'Eff Conc.'!A55</f>
        <v>0</v>
      </c>
      <c r="B54" s="67">
        <f>'Eff Conc.'!B55</f>
        <v>0</v>
      </c>
      <c r="C54" s="129">
        <f>'Eff Conc.'!C55</f>
        <v>0</v>
      </c>
      <c r="D54" s="60">
        <f>'Eff Conc.'!D55*B54*3.78</f>
        <v>0</v>
      </c>
      <c r="E54" s="60">
        <f>'Eff Conc.'!E55*B54*3.78</f>
        <v>0</v>
      </c>
      <c r="F54" s="60">
        <f>'Eff Conc.'!F55*B54*3.78</f>
        <v>0</v>
      </c>
      <c r="G54" s="60">
        <f>'Eff Conc.'!G55*B54*3.78</f>
        <v>0</v>
      </c>
      <c r="H54" s="60">
        <f>'Eff Conc.'!H55*B54*3.78</f>
        <v>0</v>
      </c>
      <c r="I54" s="60">
        <f>'Eff Conc.'!I55*B54*3.78</f>
        <v>0</v>
      </c>
      <c r="J54" s="92"/>
      <c r="K54" s="60">
        <f>'Eff Conc.'!K55*B54*3.78</f>
        <v>0</v>
      </c>
      <c r="L54" s="60">
        <f>'Eff Conc.'!L55*B54*3.78</f>
        <v>0</v>
      </c>
      <c r="M54" s="60">
        <f>'Eff Conc.'!M55*C54*3.78</f>
        <v>0</v>
      </c>
      <c r="N54" s="68">
        <f>'Eff Conc.'!T55*B54*3.78</f>
        <v>0</v>
      </c>
      <c r="O54" s="82"/>
      <c r="P54" s="82"/>
      <c r="Q54" s="114"/>
      <c r="R54" s="114"/>
    </row>
    <row r="55" spans="1:22" ht="15.75" thickBot="1">
      <c r="A55" s="281">
        <f>'Eff Conc.'!A56</f>
        <v>0</v>
      </c>
      <c r="B55" s="1">
        <f>'Eff Conc.'!B56</f>
        <v>0</v>
      </c>
      <c r="C55" s="130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93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39">
        <f>'Eff Conc.'!T56*B55*3.78</f>
        <v>0</v>
      </c>
      <c r="O55" s="46"/>
      <c r="P55" s="46"/>
      <c r="Q55" s="52"/>
      <c r="R55" s="52"/>
    </row>
    <row r="56" spans="1:22" ht="15.75" thickBot="1">
      <c r="A56" s="350">
        <f>'Eff Conc.'!A57</f>
        <v>0</v>
      </c>
      <c r="B56" s="70">
        <f>'Eff Conc.'!B57</f>
        <v>0</v>
      </c>
      <c r="C56" s="132">
        <f>'Eff Conc.'!C57</f>
        <v>0</v>
      </c>
      <c r="D56" s="71">
        <f>'Eff Conc.'!D57*B56*3.78</f>
        <v>0</v>
      </c>
      <c r="E56" s="71">
        <f>'Eff Conc.'!E57*B56*3.78</f>
        <v>0</v>
      </c>
      <c r="F56" s="71">
        <f>'Eff Conc.'!F57*B56*3.78</f>
        <v>0</v>
      </c>
      <c r="G56" s="71">
        <f>'Eff Conc.'!G57*B56*3.78</f>
        <v>0</v>
      </c>
      <c r="H56" s="71">
        <f>'Eff Conc.'!H57*B56*3.78</f>
        <v>0</v>
      </c>
      <c r="I56" s="71">
        <f>'Eff Conc.'!I57*B56*3.78</f>
        <v>0</v>
      </c>
      <c r="J56" s="358"/>
      <c r="K56" s="71">
        <f>'Eff Conc.'!K57*B56*3.78</f>
        <v>0</v>
      </c>
      <c r="L56" s="71">
        <f>'Eff Conc.'!L57*B56*3.78</f>
        <v>0</v>
      </c>
      <c r="M56" s="71">
        <f>'Eff Conc.'!M57*C56*3.78</f>
        <v>0</v>
      </c>
      <c r="N56" s="72">
        <f>'Eff Conc.'!T57*B56*3.78</f>
        <v>0</v>
      </c>
      <c r="O56" s="116"/>
      <c r="P56" s="116"/>
      <c r="Q56" s="117"/>
      <c r="R56" s="117"/>
      <c r="S56" s="41" t="s">
        <v>28</v>
      </c>
    </row>
    <row r="57" spans="1:22">
      <c r="R57" s="35"/>
    </row>
    <row r="58" spans="1:22">
      <c r="R58" s="35"/>
    </row>
    <row r="59" spans="1:22" ht="23.25">
      <c r="B59" s="302" t="s">
        <v>44</v>
      </c>
      <c r="C59" s="302"/>
      <c r="D59" s="302"/>
      <c r="E59" s="302"/>
      <c r="F59" s="302"/>
      <c r="G59" s="302"/>
      <c r="H59" s="302"/>
      <c r="I59" s="302"/>
      <c r="J59" s="302"/>
      <c r="K59" s="302"/>
      <c r="L59" s="302"/>
      <c r="M59" s="302"/>
      <c r="N59" s="302"/>
      <c r="O59" s="21"/>
      <c r="P59" s="21"/>
      <c r="Q59" s="21"/>
      <c r="R59" s="242"/>
      <c r="S59" s="21"/>
      <c r="T59" s="21"/>
      <c r="U59" s="21"/>
      <c r="V59" s="21"/>
    </row>
    <row r="60" spans="1:22" ht="15.75" thickBot="1">
      <c r="B60" s="309" t="s">
        <v>42</v>
      </c>
      <c r="C60" s="309"/>
      <c r="D60" s="309"/>
      <c r="E60" s="309"/>
      <c r="F60" s="309"/>
      <c r="G60" s="309"/>
      <c r="H60" s="309"/>
      <c r="I60" s="309"/>
      <c r="J60" s="309"/>
      <c r="K60" s="309"/>
      <c r="L60" s="309"/>
      <c r="M60" s="309"/>
      <c r="N60" s="309"/>
      <c r="O60" s="118"/>
      <c r="P60" s="118"/>
      <c r="Q60" s="118"/>
      <c r="R60" s="243"/>
      <c r="S60" s="118"/>
      <c r="T60" s="118"/>
      <c r="U60" s="118"/>
      <c r="V60" s="118"/>
    </row>
    <row r="61" spans="1:22">
      <c r="A61" s="27" t="s">
        <v>36</v>
      </c>
      <c r="B61" s="25">
        <f>'Eff Conc.'!B62</f>
        <v>0</v>
      </c>
      <c r="C61" s="28">
        <f>'Eff Conc.'!C62</f>
        <v>0</v>
      </c>
      <c r="D61" s="113">
        <f>SUM(F61,G61,H61)</f>
        <v>0</v>
      </c>
      <c r="E61" s="28">
        <f>'Eff Conc.'!E62*B61*3.78</f>
        <v>0</v>
      </c>
      <c r="F61" s="28">
        <f>'Eff Conc.'!F62*B61*3.78</f>
        <v>0</v>
      </c>
      <c r="G61" s="28">
        <f>'Eff Conc.'!G62*B61*3.78</f>
        <v>0</v>
      </c>
      <c r="H61" s="28">
        <f>'Eff Conc.'!H62*B61*3.78</f>
        <v>0</v>
      </c>
      <c r="I61" s="26">
        <f>'Eff Conc.'!I62*B61*3.78</f>
        <v>0</v>
      </c>
      <c r="J61" s="80"/>
      <c r="K61" s="25">
        <f>'Eff Conc.'!K62*B61*3.78</f>
        <v>0</v>
      </c>
      <c r="L61" s="28">
        <f>'Eff Conc.'!L62*B61*3.78</f>
        <v>0</v>
      </c>
      <c r="M61" s="26">
        <f>'Eff Conc.'!M62*C61*3.78</f>
        <v>0</v>
      </c>
      <c r="N61" s="38">
        <f>'Eff Conc.'!T62*B61*3.78</f>
        <v>0</v>
      </c>
      <c r="O61" s="51"/>
      <c r="P61" s="51"/>
      <c r="Q61" s="109"/>
      <c r="R61" s="51"/>
      <c r="S61" s="100"/>
      <c r="T61" s="100"/>
      <c r="U61" s="100"/>
      <c r="V61" s="100"/>
    </row>
    <row r="62" spans="1:22">
      <c r="A62" s="30" t="s">
        <v>36</v>
      </c>
      <c r="B62" s="1">
        <f>'Eff Conc.'!B63</f>
        <v>0</v>
      </c>
      <c r="C62" s="3">
        <f>'Eff Conc.'!C63</f>
        <v>0</v>
      </c>
      <c r="D62" s="95">
        <f>SUM(F62,G62,H62)</f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4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39">
        <f>'Eff Conc.'!T63*B62*3.78</f>
        <v>0</v>
      </c>
      <c r="O62" s="52"/>
      <c r="P62" s="52"/>
      <c r="Q62" s="110"/>
      <c r="R62" s="52"/>
    </row>
    <row r="63" spans="1:22">
      <c r="A63" s="30" t="s">
        <v>39</v>
      </c>
      <c r="B63" s="1">
        <f>'Eff Conc.'!B64</f>
        <v>0</v>
      </c>
      <c r="C63" s="3">
        <f>'Eff Conc.'!C64</f>
        <v>0</v>
      </c>
      <c r="D63" s="1">
        <f>SUM(F63,G63,H63)</f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4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39">
        <f>'Eff Conc.'!T64*B63*3.78</f>
        <v>0</v>
      </c>
      <c r="O63" s="52"/>
      <c r="P63" s="52"/>
      <c r="Q63" s="111"/>
      <c r="R63" s="52"/>
    </row>
    <row r="64" spans="1:22" ht="15.75" thickBot="1">
      <c r="A64" s="32" t="s">
        <v>39</v>
      </c>
      <c r="B64" s="4">
        <f>'Eff Conc.'!B65</f>
        <v>0</v>
      </c>
      <c r="C64" s="6">
        <f>'Eff Conc.'!C65</f>
        <v>0</v>
      </c>
      <c r="D64" s="102">
        <f>SUM(F64,G64,H64)</f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5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0">
        <f>'Eff Conc.'!T65*B64*3.78</f>
        <v>0</v>
      </c>
      <c r="O64" s="53"/>
      <c r="P64" s="53"/>
      <c r="Q64" s="112"/>
      <c r="R64" s="53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9"/>
  <sheetViews>
    <sheetView workbookViewId="0">
      <selection activeCell="A9" sqref="A9"/>
    </sheetView>
  </sheetViews>
  <sheetFormatPr defaultRowHeight="15"/>
  <cols>
    <col min="1" max="1" width="10.7109375" customWidth="1"/>
    <col min="2" max="2" width="11" bestFit="1" customWidth="1"/>
    <col min="3" max="6" width="6" customWidth="1"/>
    <col min="7" max="7" width="6.42578125" bestFit="1" customWidth="1"/>
    <col min="8" max="14" width="6" customWidth="1"/>
    <col min="15" max="16" width="5" customWidth="1"/>
  </cols>
  <sheetData>
    <row r="1" spans="1:17" ht="23.25" customHeight="1">
      <c r="D1" s="302" t="s">
        <v>78</v>
      </c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196"/>
      <c r="P1" s="196"/>
    </row>
    <row r="2" spans="1:17" ht="23.25" customHeight="1">
      <c r="C2" s="316" t="s">
        <v>80</v>
      </c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7" ht="18.75">
      <c r="C3" s="306" t="s">
        <v>81</v>
      </c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</row>
    <row r="4" spans="1:17" ht="19.5" thickBot="1">
      <c r="C4" s="306" t="s">
        <v>82</v>
      </c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</row>
    <row r="5" spans="1:17" ht="27.75" customHeight="1">
      <c r="A5" s="219" t="s">
        <v>87</v>
      </c>
      <c r="B5" s="44" t="s">
        <v>0</v>
      </c>
      <c r="C5" s="310" t="s">
        <v>4</v>
      </c>
      <c r="D5" s="311"/>
      <c r="E5" s="310" t="s">
        <v>1</v>
      </c>
      <c r="F5" s="311"/>
      <c r="G5" s="310" t="s">
        <v>2</v>
      </c>
      <c r="H5" s="311"/>
      <c r="I5" s="310" t="s">
        <v>3</v>
      </c>
      <c r="J5" s="311"/>
      <c r="K5" s="310" t="s">
        <v>8</v>
      </c>
      <c r="L5" s="311"/>
      <c r="M5" s="312" t="s">
        <v>52</v>
      </c>
      <c r="N5" s="311"/>
      <c r="O5" s="312" t="s">
        <v>10</v>
      </c>
      <c r="P5" s="311"/>
      <c r="Q5" s="20"/>
    </row>
    <row r="6" spans="1:17" ht="18.75" customHeight="1" thickBot="1">
      <c r="A6" s="205"/>
      <c r="B6" s="227" t="s">
        <v>83</v>
      </c>
      <c r="C6" s="13" t="s">
        <v>70</v>
      </c>
      <c r="D6" s="127" t="s">
        <v>71</v>
      </c>
      <c r="E6" s="13" t="s">
        <v>70</v>
      </c>
      <c r="F6" s="127" t="s">
        <v>71</v>
      </c>
      <c r="G6" s="13" t="s">
        <v>70</v>
      </c>
      <c r="H6" s="127" t="s">
        <v>71</v>
      </c>
      <c r="I6" s="13" t="s">
        <v>70</v>
      </c>
      <c r="J6" s="127" t="s">
        <v>71</v>
      </c>
      <c r="K6" s="13" t="s">
        <v>70</v>
      </c>
      <c r="L6" s="127" t="s">
        <v>71</v>
      </c>
      <c r="M6" s="184" t="s">
        <v>70</v>
      </c>
      <c r="N6" s="185" t="s">
        <v>71</v>
      </c>
      <c r="O6" s="184" t="s">
        <v>70</v>
      </c>
      <c r="P6" s="127" t="s">
        <v>71</v>
      </c>
      <c r="Q6" s="20"/>
    </row>
    <row r="7" spans="1:17">
      <c r="A7" s="210" t="s">
        <v>35</v>
      </c>
      <c r="B7" s="210" t="str">
        <f>'Inf Conc.'!B7</f>
        <v>7/16-17/12</v>
      </c>
      <c r="C7" s="261">
        <v>7.0000000000000007E-2</v>
      </c>
      <c r="D7" s="128">
        <v>0.1</v>
      </c>
      <c r="E7" s="263">
        <v>0.02</v>
      </c>
      <c r="F7" s="128">
        <v>0.1</v>
      </c>
      <c r="G7" s="263">
        <v>0.01</v>
      </c>
      <c r="H7" s="128">
        <v>0.2</v>
      </c>
      <c r="I7" s="263">
        <v>0.04</v>
      </c>
      <c r="J7" s="128">
        <v>0.1</v>
      </c>
      <c r="K7" s="113">
        <v>0.38</v>
      </c>
      <c r="L7" s="128">
        <v>0.5</v>
      </c>
      <c r="M7" s="28">
        <v>0.15</v>
      </c>
      <c r="N7" s="128">
        <v>0.2</v>
      </c>
      <c r="O7" s="79">
        <v>2</v>
      </c>
      <c r="P7" s="128">
        <v>6</v>
      </c>
      <c r="Q7" s="56" t="s">
        <v>30</v>
      </c>
    </row>
    <row r="8" spans="1:17">
      <c r="A8" s="211" t="s">
        <v>35</v>
      </c>
      <c r="B8" s="266" t="str">
        <f>'Inf Conc.'!B8</f>
        <v>8/6-7/12</v>
      </c>
      <c r="C8" s="271">
        <v>7.0000000000000007E-2</v>
      </c>
      <c r="D8" s="130">
        <v>0.1</v>
      </c>
      <c r="E8" s="271">
        <v>0.02</v>
      </c>
      <c r="F8" s="130">
        <v>0.1</v>
      </c>
      <c r="G8" s="271">
        <v>0.01</v>
      </c>
      <c r="H8" s="130">
        <v>0.2</v>
      </c>
      <c r="I8" s="271">
        <v>0.04</v>
      </c>
      <c r="J8" s="130">
        <v>0.1</v>
      </c>
      <c r="K8" s="95">
        <v>0.15</v>
      </c>
      <c r="L8" s="133">
        <v>0.2</v>
      </c>
      <c r="M8" s="270">
        <v>0.06</v>
      </c>
      <c r="N8" s="133">
        <v>0.1</v>
      </c>
      <c r="O8" s="98">
        <v>2</v>
      </c>
      <c r="P8" s="133">
        <v>3</v>
      </c>
      <c r="Q8" s="56" t="s">
        <v>31</v>
      </c>
    </row>
    <row r="9" spans="1:17">
      <c r="A9" s="215" t="s">
        <v>35</v>
      </c>
      <c r="B9" s="266" t="str">
        <f>'Inf Conc.'!B9</f>
        <v>9/4-5/12</v>
      </c>
      <c r="C9" s="280">
        <v>0.14000000000000001</v>
      </c>
      <c r="D9" s="130">
        <v>0.2</v>
      </c>
      <c r="E9" s="271">
        <v>0.02</v>
      </c>
      <c r="F9" s="130">
        <v>0.1</v>
      </c>
      <c r="G9" s="282">
        <v>2E-3</v>
      </c>
      <c r="H9" s="130">
        <v>0.03</v>
      </c>
      <c r="I9" s="271">
        <v>0.04</v>
      </c>
      <c r="J9" s="130">
        <v>0.1</v>
      </c>
      <c r="K9" s="95">
        <v>0.15</v>
      </c>
      <c r="L9" s="133">
        <v>0.2</v>
      </c>
      <c r="M9" s="283">
        <v>0.15</v>
      </c>
      <c r="N9" s="133">
        <v>0.2</v>
      </c>
      <c r="O9" s="98">
        <v>2</v>
      </c>
      <c r="P9" s="133">
        <v>3</v>
      </c>
      <c r="Q9" s="56"/>
    </row>
    <row r="10" spans="1:17">
      <c r="A10" s="215" t="s">
        <v>36</v>
      </c>
      <c r="B10" s="266" t="str">
        <f>'Inf Conc.'!B10</f>
        <v>10/11-12/13</v>
      </c>
      <c r="C10" s="280">
        <v>0.14000000000000001</v>
      </c>
      <c r="D10" s="130">
        <v>0.2</v>
      </c>
      <c r="E10" s="271">
        <v>0.02</v>
      </c>
      <c r="F10" s="130">
        <v>0.1</v>
      </c>
      <c r="G10" s="282">
        <v>2E-3</v>
      </c>
      <c r="H10" s="130">
        <v>0.03</v>
      </c>
      <c r="I10" s="271">
        <v>0.04</v>
      </c>
      <c r="J10" s="130">
        <v>0.1</v>
      </c>
      <c r="K10" s="95">
        <v>7.4999999999999997E-2</v>
      </c>
      <c r="L10" s="133">
        <v>0.1</v>
      </c>
      <c r="M10" s="270">
        <v>0.06</v>
      </c>
      <c r="N10" s="133">
        <v>0.1</v>
      </c>
      <c r="O10" s="98">
        <v>2</v>
      </c>
      <c r="P10" s="133">
        <v>3</v>
      </c>
      <c r="Q10" s="56"/>
    </row>
    <row r="11" spans="1:17">
      <c r="A11" s="215"/>
      <c r="B11" s="266"/>
      <c r="C11" s="280"/>
      <c r="D11" s="130"/>
      <c r="E11" s="271"/>
      <c r="F11" s="130"/>
      <c r="G11" s="282"/>
      <c r="H11" s="130"/>
      <c r="I11" s="271"/>
      <c r="J11" s="130"/>
      <c r="K11" s="95"/>
      <c r="L11" s="133"/>
      <c r="M11" s="283"/>
      <c r="N11" s="133"/>
      <c r="O11" s="98"/>
      <c r="P11" s="133"/>
      <c r="Q11" s="56"/>
    </row>
    <row r="12" spans="1:17">
      <c r="A12" s="215"/>
      <c r="B12" s="266"/>
      <c r="C12" s="280"/>
      <c r="D12" s="130"/>
      <c r="E12" s="271"/>
      <c r="F12" s="130"/>
      <c r="G12" s="282"/>
      <c r="H12" s="130"/>
      <c r="I12" s="271"/>
      <c r="J12" s="130"/>
      <c r="K12" s="95"/>
      <c r="L12" s="133"/>
      <c r="M12" s="283"/>
      <c r="N12" s="133"/>
      <c r="O12" s="98"/>
      <c r="P12" s="133"/>
      <c r="Q12" s="56"/>
    </row>
    <row r="13" spans="1:17">
      <c r="A13" s="212"/>
      <c r="B13" s="212"/>
      <c r="C13" s="201"/>
      <c r="D13" s="130"/>
      <c r="E13" s="1"/>
      <c r="F13" s="130"/>
      <c r="G13" s="1"/>
      <c r="H13" s="130"/>
      <c r="I13" s="1"/>
      <c r="J13" s="130"/>
      <c r="K13" s="95"/>
      <c r="L13" s="130"/>
      <c r="M13" s="3"/>
      <c r="N13" s="130"/>
      <c r="O13" s="54"/>
      <c r="P13" s="130"/>
      <c r="Q13" s="126" t="s">
        <v>27</v>
      </c>
    </row>
    <row r="14" spans="1:17">
      <c r="A14" s="213" t="s">
        <v>37</v>
      </c>
      <c r="B14" s="224"/>
      <c r="C14" s="202"/>
      <c r="D14" s="197"/>
      <c r="E14" s="198"/>
      <c r="F14" s="197"/>
      <c r="G14" s="198"/>
      <c r="H14" s="197"/>
      <c r="I14" s="198"/>
      <c r="J14" s="197"/>
      <c r="K14" s="198"/>
      <c r="L14" s="197"/>
      <c r="M14" s="199"/>
      <c r="N14" s="197"/>
      <c r="O14" s="200"/>
      <c r="P14" s="197"/>
      <c r="Q14" s="56" t="s">
        <v>30</v>
      </c>
    </row>
    <row r="15" spans="1:17" ht="15.75" thickBot="1">
      <c r="A15" s="214" t="s">
        <v>38</v>
      </c>
      <c r="B15" s="225"/>
      <c r="C15" s="203"/>
      <c r="D15" s="132"/>
      <c r="E15" s="70"/>
      <c r="F15" s="132"/>
      <c r="G15" s="70"/>
      <c r="H15" s="132"/>
      <c r="I15" s="70"/>
      <c r="J15" s="132"/>
      <c r="K15" s="70"/>
      <c r="L15" s="132"/>
      <c r="M15" s="71"/>
      <c r="N15" s="132"/>
      <c r="O15" s="87"/>
      <c r="P15" s="132"/>
      <c r="Q15" s="65" t="s">
        <v>28</v>
      </c>
    </row>
    <row r="17" spans="2:2">
      <c r="B17" s="20"/>
    </row>
    <row r="18" spans="2:2">
      <c r="B18" s="20"/>
    </row>
    <row r="19" spans="2:2">
      <c r="B19" s="20"/>
    </row>
  </sheetData>
  <mergeCells count="11">
    <mergeCell ref="C4:Q4"/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activeCell="D20" sqref="D20"/>
    </sheetView>
  </sheetViews>
  <sheetFormatPr defaultRowHeight="15"/>
  <cols>
    <col min="1" max="1" width="11" customWidth="1"/>
    <col min="2" max="2" width="5.42578125" bestFit="1" customWidth="1"/>
    <col min="3" max="7" width="6" customWidth="1"/>
    <col min="8" max="8" width="6.42578125" bestFit="1" customWidth="1"/>
    <col min="9" max="13" width="6" customWidth="1"/>
    <col min="14" max="14" width="6.42578125" bestFit="1" customWidth="1"/>
    <col min="15" max="15" width="6" customWidth="1"/>
    <col min="16" max="16" width="6.42578125" bestFit="1" customWidth="1"/>
    <col min="17" max="19" width="6" customWidth="1"/>
    <col min="20" max="21" width="5" customWidth="1"/>
  </cols>
  <sheetData>
    <row r="1" spans="1:22" ht="23.25" customHeight="1">
      <c r="C1" s="302" t="s">
        <v>79</v>
      </c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170"/>
      <c r="U1" s="170"/>
    </row>
    <row r="2" spans="1:22" s="20" customFormat="1" ht="20.25" customHeight="1">
      <c r="C2" s="301" t="s">
        <v>40</v>
      </c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172"/>
      <c r="U2" s="172"/>
    </row>
    <row r="3" spans="1:22" ht="18.75">
      <c r="B3" s="306" t="s">
        <v>81</v>
      </c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</row>
    <row r="4" spans="1:22" ht="19.5" thickBot="1">
      <c r="B4" s="306" t="s">
        <v>82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</row>
    <row r="5" spans="1:22" ht="27.75" customHeight="1">
      <c r="A5" s="173" t="s">
        <v>0</v>
      </c>
      <c r="B5" s="310" t="s">
        <v>4</v>
      </c>
      <c r="C5" s="311"/>
      <c r="D5" s="310" t="s">
        <v>5</v>
      </c>
      <c r="E5" s="311"/>
      <c r="F5" s="310" t="s">
        <v>1</v>
      </c>
      <c r="G5" s="311"/>
      <c r="H5" s="310" t="s">
        <v>2</v>
      </c>
      <c r="I5" s="311"/>
      <c r="J5" s="310" t="s">
        <v>3</v>
      </c>
      <c r="K5" s="311"/>
      <c r="L5" s="310" t="s">
        <v>7</v>
      </c>
      <c r="M5" s="311"/>
      <c r="N5" s="310" t="s">
        <v>8</v>
      </c>
      <c r="O5" s="311"/>
      <c r="P5" s="310" t="s">
        <v>58</v>
      </c>
      <c r="Q5" s="311"/>
      <c r="R5" s="312" t="s">
        <v>52</v>
      </c>
      <c r="S5" s="311"/>
      <c r="T5" s="312" t="s">
        <v>10</v>
      </c>
      <c r="U5" s="311"/>
      <c r="V5" s="20"/>
    </row>
    <row r="6" spans="1:22" ht="18.75" customHeight="1" thickBot="1">
      <c r="A6" s="205" t="s">
        <v>83</v>
      </c>
      <c r="B6" s="13" t="s">
        <v>70</v>
      </c>
      <c r="C6" s="127" t="s">
        <v>71</v>
      </c>
      <c r="D6" s="13" t="s">
        <v>70</v>
      </c>
      <c r="E6" s="127" t="s">
        <v>71</v>
      </c>
      <c r="F6" s="13" t="s">
        <v>70</v>
      </c>
      <c r="G6" s="127" t="s">
        <v>71</v>
      </c>
      <c r="H6" s="13" t="s">
        <v>70</v>
      </c>
      <c r="I6" s="127" t="s">
        <v>71</v>
      </c>
      <c r="J6" s="13" t="s">
        <v>70</v>
      </c>
      <c r="K6" s="127" t="s">
        <v>71</v>
      </c>
      <c r="L6" s="13" t="s">
        <v>70</v>
      </c>
      <c r="M6" s="127" t="s">
        <v>71</v>
      </c>
      <c r="N6" s="13" t="s">
        <v>70</v>
      </c>
      <c r="O6" s="127" t="s">
        <v>71</v>
      </c>
      <c r="P6" s="13" t="s">
        <v>70</v>
      </c>
      <c r="Q6" s="127" t="s">
        <v>71</v>
      </c>
      <c r="R6" s="184" t="s">
        <v>70</v>
      </c>
      <c r="S6" s="185" t="s">
        <v>71</v>
      </c>
      <c r="T6" s="184" t="s">
        <v>70</v>
      </c>
      <c r="U6" s="127" t="s">
        <v>71</v>
      </c>
      <c r="V6" s="20"/>
    </row>
    <row r="7" spans="1:22" ht="15.75" thickBot="1">
      <c r="A7" s="259" t="str">
        <f>'Inf Conc.'!B7</f>
        <v>7/16-17/12</v>
      </c>
      <c r="B7" s="352">
        <v>7.0000000000000007E-2</v>
      </c>
      <c r="C7" s="128">
        <v>0.1</v>
      </c>
      <c r="D7" s="263">
        <v>7.0000000000000007E-2</v>
      </c>
      <c r="E7" s="128">
        <v>0.1</v>
      </c>
      <c r="F7" s="262">
        <v>0.1</v>
      </c>
      <c r="G7" s="128">
        <v>0.2</v>
      </c>
      <c r="H7" s="263">
        <v>0.01</v>
      </c>
      <c r="I7" s="128">
        <v>0.2</v>
      </c>
      <c r="J7" s="263">
        <v>0.04</v>
      </c>
      <c r="K7" s="128">
        <v>0.1</v>
      </c>
      <c r="L7" s="186"/>
      <c r="M7" s="187"/>
      <c r="N7" s="113">
        <v>0.38</v>
      </c>
      <c r="O7" s="128">
        <v>0.5</v>
      </c>
      <c r="P7" s="25">
        <v>0.38</v>
      </c>
      <c r="Q7" s="128">
        <v>0.5</v>
      </c>
      <c r="R7" s="28">
        <v>0.15</v>
      </c>
      <c r="S7" s="128">
        <v>0.2</v>
      </c>
      <c r="T7" s="79">
        <v>2</v>
      </c>
      <c r="U7" s="128">
        <v>3</v>
      </c>
    </row>
    <row r="8" spans="1:22">
      <c r="A8" s="265" t="str">
        <f>'Inf Conc.'!B8</f>
        <v>8/6-7/12</v>
      </c>
      <c r="B8" s="331">
        <v>7.0000000000000007E-2</v>
      </c>
      <c r="C8" s="129">
        <v>0.1</v>
      </c>
      <c r="D8" s="272">
        <v>7.0000000000000007E-2</v>
      </c>
      <c r="E8" s="129">
        <v>0.1</v>
      </c>
      <c r="F8" s="273">
        <v>0.1</v>
      </c>
      <c r="G8" s="129">
        <v>0.2</v>
      </c>
      <c r="H8" s="272">
        <v>0.05</v>
      </c>
      <c r="I8" s="129">
        <v>0.8</v>
      </c>
      <c r="J8" s="272">
        <v>0.04</v>
      </c>
      <c r="K8" s="129">
        <v>0.1</v>
      </c>
      <c r="L8" s="186"/>
      <c r="M8" s="187"/>
      <c r="N8" s="272">
        <v>7.0000000000000007E-2</v>
      </c>
      <c r="O8" s="129">
        <v>0.1</v>
      </c>
      <c r="P8" s="272">
        <v>7.0000000000000007E-2</v>
      </c>
      <c r="Q8" s="129">
        <v>0.1</v>
      </c>
      <c r="R8" s="67">
        <v>0.15</v>
      </c>
      <c r="S8" s="129">
        <v>0.2</v>
      </c>
      <c r="T8" s="81">
        <v>2</v>
      </c>
      <c r="U8" s="146">
        <v>3</v>
      </c>
    </row>
    <row r="9" spans="1:22" ht="15.75" thickBot="1">
      <c r="A9" s="264" t="str">
        <f>'Inf Conc.'!B9</f>
        <v>9/4-5/12</v>
      </c>
      <c r="B9" s="353">
        <v>7.0000000000000007E-2</v>
      </c>
      <c r="C9" s="285">
        <v>0.1</v>
      </c>
      <c r="D9" s="284">
        <v>7.0000000000000007E-2</v>
      </c>
      <c r="E9" s="285">
        <v>0.1</v>
      </c>
      <c r="F9" s="271">
        <v>0.02</v>
      </c>
      <c r="G9" s="130">
        <v>0.1</v>
      </c>
      <c r="H9" s="271">
        <v>0.01</v>
      </c>
      <c r="I9" s="130">
        <v>0.2</v>
      </c>
      <c r="J9" s="284">
        <v>0.04</v>
      </c>
      <c r="K9" s="285">
        <v>0.1</v>
      </c>
      <c r="L9" s="188"/>
      <c r="M9" s="189"/>
      <c r="N9" s="95">
        <v>3.5000000000000003E-2</v>
      </c>
      <c r="O9" s="130">
        <v>0.05</v>
      </c>
      <c r="P9" s="1">
        <v>3.5000000000000003E-2</v>
      </c>
      <c r="Q9" s="130">
        <v>0.05</v>
      </c>
      <c r="R9" s="3">
        <v>0.15</v>
      </c>
      <c r="S9" s="130">
        <v>0.2</v>
      </c>
      <c r="T9" s="54">
        <v>2</v>
      </c>
      <c r="U9" s="151">
        <v>3</v>
      </c>
    </row>
    <row r="10" spans="1:22">
      <c r="A10" s="265" t="str">
        <f>'Eff Conc.'!A13</f>
        <v>10/11-12/13</v>
      </c>
      <c r="B10" s="331">
        <v>7.0000000000000007E-2</v>
      </c>
      <c r="C10" s="129">
        <v>0.1</v>
      </c>
      <c r="D10" s="67">
        <v>7.0000000000000007E-2</v>
      </c>
      <c r="E10" s="129">
        <v>0.1</v>
      </c>
      <c r="F10" s="273">
        <v>0.1</v>
      </c>
      <c r="G10" s="129">
        <v>0.2</v>
      </c>
      <c r="H10" s="272">
        <v>0.02</v>
      </c>
      <c r="I10" s="129">
        <v>0.3</v>
      </c>
      <c r="J10" s="272">
        <v>0.04</v>
      </c>
      <c r="K10" s="129">
        <v>0.1</v>
      </c>
      <c r="L10" s="186"/>
      <c r="M10" s="187"/>
      <c r="N10" s="67">
        <v>3.5000000000000003E-2</v>
      </c>
      <c r="O10" s="129">
        <v>0.05</v>
      </c>
      <c r="P10" s="67">
        <v>3.5000000000000003E-2</v>
      </c>
      <c r="Q10" s="129">
        <v>0.05</v>
      </c>
      <c r="R10" s="330">
        <v>0.06</v>
      </c>
      <c r="S10" s="129">
        <v>0.1</v>
      </c>
      <c r="T10" s="81">
        <v>1</v>
      </c>
      <c r="U10" s="146">
        <v>3</v>
      </c>
    </row>
    <row r="11" spans="1:22" ht="15.75" thickBot="1">
      <c r="A11" s="264" t="str">
        <f>'Eff Conc.'!A14</f>
        <v>11/8-9/12</v>
      </c>
      <c r="B11" s="354">
        <v>7.0000000000000007E-2</v>
      </c>
      <c r="C11" s="130">
        <v>0.1</v>
      </c>
      <c r="D11" s="1">
        <v>7.0000000000000007E-2</v>
      </c>
      <c r="E11" s="130">
        <v>0.1</v>
      </c>
      <c r="F11" s="1">
        <v>0.5</v>
      </c>
      <c r="G11" s="151">
        <v>1</v>
      </c>
      <c r="H11" s="1">
        <v>4.0000000000000001E-3</v>
      </c>
      <c r="I11" s="130">
        <v>0.06</v>
      </c>
      <c r="J11" s="271">
        <v>0.04</v>
      </c>
      <c r="K11" s="130">
        <v>0.1</v>
      </c>
      <c r="L11" s="188"/>
      <c r="M11" s="189"/>
      <c r="N11" s="95">
        <v>3.5000000000000003E-2</v>
      </c>
      <c r="O11" s="130">
        <v>0.05</v>
      </c>
      <c r="P11" s="1">
        <v>3.5000000000000003E-2</v>
      </c>
      <c r="Q11" s="130">
        <v>0.05</v>
      </c>
      <c r="R11" s="280">
        <v>0.06</v>
      </c>
      <c r="S11" s="130">
        <v>0.1</v>
      </c>
      <c r="T11" s="54">
        <v>2</v>
      </c>
      <c r="U11" s="151">
        <v>3</v>
      </c>
    </row>
    <row r="12" spans="1:22">
      <c r="A12" s="265" t="str">
        <f>'Eff Conc.'!A15</f>
        <v>12/2-3/13</v>
      </c>
      <c r="B12" s="355">
        <v>7.0000000000000007E-2</v>
      </c>
      <c r="C12" s="131">
        <v>0.1</v>
      </c>
      <c r="D12" s="66">
        <v>7.0000000000000007E-2</v>
      </c>
      <c r="E12" s="131">
        <v>0.1</v>
      </c>
      <c r="F12" s="66">
        <v>0.1</v>
      </c>
      <c r="G12" s="131">
        <v>0.2</v>
      </c>
      <c r="H12" s="357">
        <v>2E-3</v>
      </c>
      <c r="I12" s="131">
        <v>0.3</v>
      </c>
      <c r="J12" s="66">
        <v>0.04</v>
      </c>
      <c r="K12" s="131">
        <v>0.1</v>
      </c>
      <c r="L12" s="186"/>
      <c r="M12" s="187"/>
      <c r="N12" s="357">
        <v>7.0000000000000001E-3</v>
      </c>
      <c r="O12" s="131">
        <v>0.01</v>
      </c>
      <c r="P12" s="357">
        <v>7.0000000000000001E-3</v>
      </c>
      <c r="Q12" s="131">
        <v>0.01</v>
      </c>
      <c r="R12" s="62">
        <v>0.06</v>
      </c>
      <c r="S12" s="131">
        <v>0.1</v>
      </c>
      <c r="T12" s="84">
        <v>2</v>
      </c>
      <c r="U12" s="131">
        <v>3</v>
      </c>
      <c r="V12" s="22"/>
    </row>
    <row r="13" spans="1:22" ht="15.75" thickBot="1">
      <c r="A13" s="264" t="str">
        <f>'Eff Conc.'!A16</f>
        <v>12/30-31/12</v>
      </c>
      <c r="B13" s="354">
        <v>7.0000000000000007E-2</v>
      </c>
      <c r="C13" s="130">
        <v>0.1</v>
      </c>
      <c r="D13" s="1">
        <v>7.0000000000000007E-2</v>
      </c>
      <c r="E13" s="130">
        <v>0.1</v>
      </c>
      <c r="F13" s="1">
        <v>0.1</v>
      </c>
      <c r="G13" s="130">
        <v>0.2</v>
      </c>
      <c r="H13" s="1">
        <v>2E-3</v>
      </c>
      <c r="I13" s="130">
        <v>0.3</v>
      </c>
      <c r="J13" s="1">
        <v>0.04</v>
      </c>
      <c r="K13" s="130">
        <v>0.1</v>
      </c>
      <c r="L13" s="188"/>
      <c r="M13" s="189"/>
      <c r="N13" s="95">
        <v>7.0000000000000001E-3</v>
      </c>
      <c r="O13" s="130">
        <v>0.01</v>
      </c>
      <c r="P13" s="1">
        <v>7.0000000000000001E-3</v>
      </c>
      <c r="Q13" s="130">
        <v>0.01</v>
      </c>
      <c r="R13" s="3">
        <v>0.06</v>
      </c>
      <c r="S13" s="130">
        <v>0.1</v>
      </c>
      <c r="T13" s="54">
        <v>2</v>
      </c>
      <c r="U13" s="130">
        <v>3</v>
      </c>
    </row>
    <row r="14" spans="1:22">
      <c r="A14" s="265">
        <f>'Eff Conc.'!A17</f>
        <v>0</v>
      </c>
      <c r="B14" s="331"/>
      <c r="C14" s="129"/>
      <c r="D14" s="67"/>
      <c r="E14" s="129"/>
      <c r="F14" s="67"/>
      <c r="G14" s="129"/>
      <c r="H14" s="67"/>
      <c r="I14" s="129"/>
      <c r="J14" s="67"/>
      <c r="K14" s="129"/>
      <c r="L14" s="186"/>
      <c r="M14" s="187"/>
      <c r="N14" s="67"/>
      <c r="O14" s="129"/>
      <c r="P14" s="67"/>
      <c r="Q14" s="129"/>
      <c r="R14" s="60"/>
      <c r="S14" s="129"/>
      <c r="T14" s="81"/>
      <c r="U14" s="129"/>
    </row>
    <row r="15" spans="1:22" ht="15.75" thickBot="1">
      <c r="A15" s="264">
        <f>'Eff Conc.'!A18</f>
        <v>0</v>
      </c>
      <c r="B15" s="354"/>
      <c r="C15" s="130"/>
      <c r="D15" s="1"/>
      <c r="E15" s="130"/>
      <c r="F15" s="1"/>
      <c r="G15" s="130"/>
      <c r="H15" s="1"/>
      <c r="I15" s="130"/>
      <c r="J15" s="1"/>
      <c r="K15" s="130"/>
      <c r="L15" s="188"/>
      <c r="M15" s="189"/>
      <c r="N15" s="95"/>
      <c r="O15" s="130"/>
      <c r="P15" s="1"/>
      <c r="Q15" s="130"/>
      <c r="R15" s="3"/>
      <c r="S15" s="130"/>
      <c r="T15" s="54"/>
      <c r="U15" s="130"/>
    </row>
    <row r="16" spans="1:22">
      <c r="A16" s="265">
        <f>'Eff Conc.'!A19</f>
        <v>0</v>
      </c>
      <c r="B16" s="331"/>
      <c r="C16" s="129"/>
      <c r="D16" s="67"/>
      <c r="E16" s="129"/>
      <c r="F16" s="67"/>
      <c r="G16" s="129"/>
      <c r="H16" s="67"/>
      <c r="I16" s="129"/>
      <c r="J16" s="67"/>
      <c r="K16" s="129"/>
      <c r="L16" s="186"/>
      <c r="M16" s="187"/>
      <c r="N16" s="67"/>
      <c r="O16" s="129"/>
      <c r="P16" s="67"/>
      <c r="Q16" s="129"/>
      <c r="R16" s="60"/>
      <c r="S16" s="129"/>
      <c r="T16" s="81"/>
      <c r="U16" s="129"/>
    </row>
    <row r="17" spans="1:22" ht="15.75" thickBot="1">
      <c r="A17" s="264">
        <f>'Eff Conc.'!A20</f>
        <v>0</v>
      </c>
      <c r="B17" s="354"/>
      <c r="C17" s="130"/>
      <c r="D17" s="1"/>
      <c r="E17" s="130"/>
      <c r="F17" s="1"/>
      <c r="G17" s="130"/>
      <c r="H17" s="1"/>
      <c r="I17" s="130"/>
      <c r="J17" s="1"/>
      <c r="K17" s="130"/>
      <c r="L17" s="188"/>
      <c r="M17" s="189"/>
      <c r="N17" s="95"/>
      <c r="O17" s="130"/>
      <c r="P17" s="1"/>
      <c r="Q17" s="130"/>
      <c r="R17" s="3"/>
      <c r="S17" s="130"/>
      <c r="T17" s="54"/>
      <c r="U17" s="130"/>
    </row>
    <row r="18" spans="1:22">
      <c r="A18" s="265">
        <f>'Eff Conc.'!A21</f>
        <v>0</v>
      </c>
      <c r="B18" s="355"/>
      <c r="C18" s="131"/>
      <c r="D18" s="66"/>
      <c r="E18" s="131"/>
      <c r="F18" s="66"/>
      <c r="G18" s="131"/>
      <c r="H18" s="66"/>
      <c r="I18" s="131"/>
      <c r="J18" s="66"/>
      <c r="K18" s="131"/>
      <c r="L18" s="186"/>
      <c r="M18" s="187"/>
      <c r="N18" s="66"/>
      <c r="O18" s="131"/>
      <c r="P18" s="66"/>
      <c r="Q18" s="131"/>
      <c r="R18" s="62"/>
      <c r="S18" s="131"/>
      <c r="T18" s="84"/>
      <c r="U18" s="131"/>
      <c r="V18" s="22"/>
    </row>
    <row r="19" spans="1:22" ht="15.75" thickBot="1">
      <c r="A19" s="264">
        <f>'Eff Conc.'!A22</f>
        <v>0</v>
      </c>
      <c r="B19" s="354"/>
      <c r="C19" s="130"/>
      <c r="D19" s="1"/>
      <c r="E19" s="130"/>
      <c r="F19" s="1"/>
      <c r="G19" s="130"/>
      <c r="H19" s="1"/>
      <c r="I19" s="130"/>
      <c r="J19" s="1"/>
      <c r="K19" s="130"/>
      <c r="L19" s="188"/>
      <c r="M19" s="189"/>
      <c r="N19" s="95"/>
      <c r="O19" s="130"/>
      <c r="P19" s="1"/>
      <c r="Q19" s="130"/>
      <c r="R19" s="3"/>
      <c r="S19" s="130"/>
      <c r="T19" s="54"/>
      <c r="U19" s="130"/>
    </row>
    <row r="20" spans="1:22">
      <c r="A20" s="265">
        <f>'Eff Conc.'!A23</f>
        <v>0</v>
      </c>
      <c r="B20" s="331"/>
      <c r="C20" s="129"/>
      <c r="D20" s="67"/>
      <c r="E20" s="129"/>
      <c r="F20" s="67"/>
      <c r="G20" s="129"/>
      <c r="H20" s="67"/>
      <c r="I20" s="129"/>
      <c r="J20" s="67"/>
      <c r="K20" s="129"/>
      <c r="L20" s="186"/>
      <c r="M20" s="187"/>
      <c r="N20" s="67"/>
      <c r="O20" s="129"/>
      <c r="P20" s="67"/>
      <c r="Q20" s="129"/>
      <c r="R20" s="60"/>
      <c r="S20" s="129"/>
      <c r="T20" s="81"/>
      <c r="U20" s="129"/>
    </row>
    <row r="21" spans="1:22" ht="15.75" thickBot="1">
      <c r="A21" s="264">
        <f>'Eff Conc.'!A24</f>
        <v>0</v>
      </c>
      <c r="B21" s="354"/>
      <c r="C21" s="130"/>
      <c r="D21" s="1"/>
      <c r="E21" s="130"/>
      <c r="F21" s="1"/>
      <c r="G21" s="130"/>
      <c r="H21" s="1"/>
      <c r="I21" s="130"/>
      <c r="J21" s="1"/>
      <c r="K21" s="130"/>
      <c r="L21" s="188"/>
      <c r="M21" s="189"/>
      <c r="N21" s="95"/>
      <c r="O21" s="130"/>
      <c r="P21" s="1"/>
      <c r="Q21" s="130"/>
      <c r="R21" s="3"/>
      <c r="S21" s="130"/>
      <c r="T21" s="54"/>
      <c r="U21" s="130"/>
    </row>
    <row r="22" spans="1:22">
      <c r="A22" s="265">
        <f>'Eff Conc.'!A25</f>
        <v>0</v>
      </c>
      <c r="B22" s="331"/>
      <c r="C22" s="129"/>
      <c r="D22" s="67"/>
      <c r="E22" s="129"/>
      <c r="F22" s="67"/>
      <c r="G22" s="129"/>
      <c r="H22" s="67"/>
      <c r="I22" s="129"/>
      <c r="J22" s="67"/>
      <c r="K22" s="129"/>
      <c r="L22" s="186"/>
      <c r="M22" s="187"/>
      <c r="N22" s="67"/>
      <c r="O22" s="129"/>
      <c r="P22" s="67"/>
      <c r="Q22" s="129"/>
      <c r="R22" s="60"/>
      <c r="S22" s="129"/>
      <c r="T22" s="81"/>
      <c r="U22" s="129"/>
    </row>
    <row r="23" spans="1:22" ht="15.75" thickBot="1">
      <c r="A23" s="264">
        <f>'Eff Conc.'!A26</f>
        <v>0</v>
      </c>
      <c r="B23" s="354"/>
      <c r="C23" s="130"/>
      <c r="D23" s="1"/>
      <c r="E23" s="130"/>
      <c r="F23" s="1"/>
      <c r="G23" s="130"/>
      <c r="H23" s="1"/>
      <c r="I23" s="130"/>
      <c r="J23" s="1"/>
      <c r="K23" s="130"/>
      <c r="L23" s="188"/>
      <c r="M23" s="189"/>
      <c r="N23" s="95"/>
      <c r="O23" s="130"/>
      <c r="P23" s="1"/>
      <c r="Q23" s="130"/>
      <c r="R23" s="3"/>
      <c r="S23" s="130"/>
      <c r="T23" s="54"/>
      <c r="U23" s="130"/>
    </row>
    <row r="24" spans="1:22">
      <c r="A24" s="265">
        <f>'Eff Conc.'!A27</f>
        <v>0</v>
      </c>
      <c r="B24" s="355"/>
      <c r="C24" s="131"/>
      <c r="D24" s="66"/>
      <c r="E24" s="131"/>
      <c r="F24" s="66"/>
      <c r="G24" s="131"/>
      <c r="H24" s="66"/>
      <c r="I24" s="131"/>
      <c r="J24" s="66"/>
      <c r="K24" s="131"/>
      <c r="L24" s="186"/>
      <c r="M24" s="187"/>
      <c r="N24" s="66"/>
      <c r="O24" s="131"/>
      <c r="P24" s="66"/>
      <c r="Q24" s="131"/>
      <c r="R24" s="62"/>
      <c r="S24" s="131"/>
      <c r="T24" s="84"/>
      <c r="U24" s="131"/>
      <c r="V24" s="22"/>
    </row>
    <row r="25" spans="1:22" ht="15.75" thickBot="1">
      <c r="A25" s="264">
        <f>'Eff Conc.'!A28</f>
        <v>0</v>
      </c>
      <c r="B25" s="354"/>
      <c r="C25" s="130"/>
      <c r="D25" s="1"/>
      <c r="E25" s="130"/>
      <c r="F25" s="1"/>
      <c r="G25" s="130"/>
      <c r="H25" s="1"/>
      <c r="I25" s="130"/>
      <c r="J25" s="1"/>
      <c r="K25" s="130"/>
      <c r="L25" s="188"/>
      <c r="M25" s="189"/>
      <c r="N25" s="95"/>
      <c r="O25" s="130"/>
      <c r="P25" s="1"/>
      <c r="Q25" s="130"/>
      <c r="R25" s="3"/>
      <c r="S25" s="130"/>
      <c r="T25" s="54"/>
      <c r="U25" s="130"/>
    </row>
    <row r="26" spans="1:22">
      <c r="A26" s="265">
        <f>'Eff Conc.'!A29</f>
        <v>0</v>
      </c>
      <c r="B26" s="331"/>
      <c r="C26" s="129"/>
      <c r="D26" s="67"/>
      <c r="E26" s="129"/>
      <c r="F26" s="67"/>
      <c r="G26" s="129"/>
      <c r="H26" s="67"/>
      <c r="I26" s="129"/>
      <c r="J26" s="67"/>
      <c r="K26" s="129"/>
      <c r="L26" s="186"/>
      <c r="M26" s="187"/>
      <c r="N26" s="67"/>
      <c r="O26" s="129"/>
      <c r="P26" s="67"/>
      <c r="Q26" s="129"/>
      <c r="R26" s="60"/>
      <c r="S26" s="129"/>
      <c r="T26" s="81"/>
      <c r="U26" s="129"/>
    </row>
    <row r="27" spans="1:22" ht="15.75" thickBot="1">
      <c r="A27" s="264">
        <f>'Eff Conc.'!A30</f>
        <v>0</v>
      </c>
      <c r="B27" s="354"/>
      <c r="C27" s="130"/>
      <c r="D27" s="1"/>
      <c r="E27" s="130"/>
      <c r="F27" s="1"/>
      <c r="G27" s="130"/>
      <c r="H27" s="1"/>
      <c r="I27" s="130"/>
      <c r="J27" s="1"/>
      <c r="K27" s="130"/>
      <c r="L27" s="188"/>
      <c r="M27" s="189"/>
      <c r="N27" s="95"/>
      <c r="O27" s="130"/>
      <c r="P27" s="1"/>
      <c r="Q27" s="130"/>
      <c r="R27" s="3"/>
      <c r="S27" s="130"/>
      <c r="T27" s="54"/>
      <c r="U27" s="130"/>
    </row>
    <row r="28" spans="1:22">
      <c r="A28" s="265">
        <f>'Eff Conc.'!A31</f>
        <v>0</v>
      </c>
      <c r="B28" s="331"/>
      <c r="C28" s="129"/>
      <c r="D28" s="67"/>
      <c r="E28" s="129"/>
      <c r="F28" s="67"/>
      <c r="G28" s="129"/>
      <c r="H28" s="67"/>
      <c r="I28" s="129"/>
      <c r="J28" s="67"/>
      <c r="K28" s="129"/>
      <c r="L28" s="186"/>
      <c r="M28" s="187"/>
      <c r="N28" s="67"/>
      <c r="O28" s="129"/>
      <c r="P28" s="67"/>
      <c r="Q28" s="129"/>
      <c r="R28" s="60"/>
      <c r="S28" s="129"/>
      <c r="T28" s="81"/>
      <c r="U28" s="129"/>
    </row>
    <row r="29" spans="1:22" ht="15.75" thickBot="1">
      <c r="A29" s="264">
        <f>'Eff Conc.'!A32</f>
        <v>0</v>
      </c>
      <c r="B29" s="354"/>
      <c r="C29" s="130"/>
      <c r="D29" s="1"/>
      <c r="E29" s="130"/>
      <c r="F29" s="1"/>
      <c r="G29" s="130"/>
      <c r="H29" s="1"/>
      <c r="I29" s="130"/>
      <c r="J29" s="1"/>
      <c r="K29" s="130"/>
      <c r="L29" s="188"/>
      <c r="M29" s="189"/>
      <c r="N29" s="95"/>
      <c r="O29" s="130"/>
      <c r="P29" s="1"/>
      <c r="Q29" s="130"/>
      <c r="R29" s="3"/>
      <c r="S29" s="130"/>
      <c r="T29" s="54"/>
      <c r="U29" s="130"/>
    </row>
    <row r="30" spans="1:22">
      <c r="A30" s="265">
        <f>'Eff Conc.'!A33</f>
        <v>0</v>
      </c>
      <c r="B30" s="355"/>
      <c r="C30" s="131"/>
      <c r="D30" s="66"/>
      <c r="E30" s="131"/>
      <c r="F30" s="66"/>
      <c r="G30" s="131"/>
      <c r="H30" s="66"/>
      <c r="I30" s="131"/>
      <c r="J30" s="66"/>
      <c r="K30" s="131"/>
      <c r="L30" s="186"/>
      <c r="M30" s="187"/>
      <c r="N30" s="66"/>
      <c r="O30" s="131"/>
      <c r="P30" s="66"/>
      <c r="Q30" s="131"/>
      <c r="R30" s="62"/>
      <c r="S30" s="131"/>
      <c r="T30" s="84"/>
      <c r="U30" s="131"/>
      <c r="V30" s="41"/>
    </row>
    <row r="31" spans="1:22" ht="15.75" thickBot="1">
      <c r="A31" s="264">
        <f>'Eff Conc.'!A34</f>
        <v>0</v>
      </c>
      <c r="B31" s="354"/>
      <c r="C31" s="130"/>
      <c r="D31" s="1"/>
      <c r="E31" s="130"/>
      <c r="F31" s="1"/>
      <c r="G31" s="130"/>
      <c r="H31" s="1"/>
      <c r="I31" s="130"/>
      <c r="J31" s="1"/>
      <c r="K31" s="130"/>
      <c r="L31" s="188"/>
      <c r="M31" s="189"/>
      <c r="N31" s="95"/>
      <c r="O31" s="130"/>
      <c r="P31" s="1"/>
      <c r="Q31" s="130"/>
      <c r="R31" s="3"/>
      <c r="S31" s="130"/>
      <c r="T31" s="54"/>
      <c r="U31" s="130"/>
    </row>
    <row r="32" spans="1:22">
      <c r="A32" s="265">
        <f>'Eff Conc.'!A35</f>
        <v>0</v>
      </c>
      <c r="B32" s="331"/>
      <c r="C32" s="129"/>
      <c r="D32" s="67"/>
      <c r="E32" s="129"/>
      <c r="F32" s="67"/>
      <c r="G32" s="129"/>
      <c r="H32" s="67"/>
      <c r="I32" s="129"/>
      <c r="J32" s="67"/>
      <c r="K32" s="129"/>
      <c r="L32" s="186"/>
      <c r="M32" s="187"/>
      <c r="N32" s="67"/>
      <c r="O32" s="129"/>
      <c r="P32" s="67"/>
      <c r="Q32" s="129"/>
      <c r="R32" s="60"/>
      <c r="S32" s="129"/>
      <c r="T32" s="81"/>
      <c r="U32" s="129"/>
    </row>
    <row r="33" spans="1:22" ht="15.75" thickBot="1">
      <c r="A33" s="264">
        <f>'Eff Conc.'!A36</f>
        <v>0</v>
      </c>
      <c r="B33" s="354"/>
      <c r="C33" s="130"/>
      <c r="D33" s="1"/>
      <c r="E33" s="130"/>
      <c r="F33" s="1"/>
      <c r="G33" s="130"/>
      <c r="H33" s="1"/>
      <c r="I33" s="130"/>
      <c r="J33" s="1"/>
      <c r="K33" s="130"/>
      <c r="L33" s="188"/>
      <c r="M33" s="189"/>
      <c r="N33" s="95"/>
      <c r="O33" s="130"/>
      <c r="P33" s="1"/>
      <c r="Q33" s="130"/>
      <c r="R33" s="3"/>
      <c r="S33" s="130"/>
      <c r="T33" s="54"/>
      <c r="U33" s="130"/>
    </row>
    <row r="34" spans="1:22">
      <c r="A34" s="265">
        <f>'Eff Conc.'!A37</f>
        <v>0</v>
      </c>
      <c r="B34" s="331"/>
      <c r="C34" s="129"/>
      <c r="D34" s="67"/>
      <c r="E34" s="129"/>
      <c r="F34" s="67"/>
      <c r="G34" s="129"/>
      <c r="H34" s="67"/>
      <c r="I34" s="129"/>
      <c r="J34" s="67"/>
      <c r="K34" s="129"/>
      <c r="L34" s="186"/>
      <c r="M34" s="187"/>
      <c r="N34" s="67"/>
      <c r="O34" s="129"/>
      <c r="P34" s="67"/>
      <c r="Q34" s="129"/>
      <c r="R34" s="60"/>
      <c r="S34" s="129"/>
      <c r="T34" s="81"/>
      <c r="U34" s="129"/>
    </row>
    <row r="35" spans="1:22" ht="15.75" thickBot="1">
      <c r="A35" s="264">
        <f>'Eff Conc.'!A38</f>
        <v>0</v>
      </c>
      <c r="B35" s="354"/>
      <c r="C35" s="130"/>
      <c r="D35" s="1"/>
      <c r="E35" s="130"/>
      <c r="F35" s="1"/>
      <c r="G35" s="130"/>
      <c r="H35" s="1"/>
      <c r="I35" s="130"/>
      <c r="J35" s="1"/>
      <c r="K35" s="130"/>
      <c r="L35" s="188"/>
      <c r="M35" s="189"/>
      <c r="N35" s="95"/>
      <c r="O35" s="130"/>
      <c r="P35" s="1"/>
      <c r="Q35" s="130"/>
      <c r="R35" s="3"/>
      <c r="S35" s="130"/>
      <c r="T35" s="54"/>
      <c r="U35" s="130"/>
    </row>
    <row r="36" spans="1:22">
      <c r="A36" s="265">
        <f>'Eff Conc.'!A39</f>
        <v>0</v>
      </c>
      <c r="B36" s="355"/>
      <c r="C36" s="131"/>
      <c r="D36" s="66"/>
      <c r="E36" s="131"/>
      <c r="F36" s="66"/>
      <c r="G36" s="131"/>
      <c r="H36" s="66"/>
      <c r="I36" s="131"/>
      <c r="J36" s="66"/>
      <c r="K36" s="131"/>
      <c r="L36" s="186"/>
      <c r="M36" s="187"/>
      <c r="N36" s="66"/>
      <c r="O36" s="131"/>
      <c r="P36" s="66"/>
      <c r="Q36" s="131"/>
      <c r="R36" s="62"/>
      <c r="S36" s="131"/>
      <c r="T36" s="84"/>
      <c r="U36" s="131"/>
      <c r="V36" s="22"/>
    </row>
    <row r="37" spans="1:22" ht="15.75" thickBot="1">
      <c r="A37" s="264">
        <f>'Eff Conc.'!A40</f>
        <v>0</v>
      </c>
      <c r="B37" s="354"/>
      <c r="C37" s="130"/>
      <c r="D37" s="1"/>
      <c r="E37" s="130"/>
      <c r="F37" s="1"/>
      <c r="G37" s="130"/>
      <c r="H37" s="1"/>
      <c r="I37" s="130"/>
      <c r="J37" s="1"/>
      <c r="K37" s="130"/>
      <c r="L37" s="188"/>
      <c r="M37" s="189"/>
      <c r="N37" s="95"/>
      <c r="O37" s="130"/>
      <c r="P37" s="1"/>
      <c r="Q37" s="130"/>
      <c r="R37" s="3"/>
      <c r="S37" s="130"/>
      <c r="T37" s="54"/>
      <c r="U37" s="130"/>
    </row>
    <row r="38" spans="1:22">
      <c r="A38" s="265">
        <f>'Eff Conc.'!A41</f>
        <v>0</v>
      </c>
      <c r="B38" s="331"/>
      <c r="C38" s="129"/>
      <c r="D38" s="67"/>
      <c r="E38" s="129"/>
      <c r="F38" s="67"/>
      <c r="G38" s="129"/>
      <c r="H38" s="67"/>
      <c r="I38" s="129"/>
      <c r="J38" s="67"/>
      <c r="K38" s="129"/>
      <c r="L38" s="186"/>
      <c r="M38" s="187"/>
      <c r="N38" s="67"/>
      <c r="O38" s="129"/>
      <c r="P38" s="67"/>
      <c r="Q38" s="129"/>
      <c r="R38" s="60"/>
      <c r="S38" s="129"/>
      <c r="T38" s="81"/>
      <c r="U38" s="129"/>
    </row>
    <row r="39" spans="1:22" ht="15.75" thickBot="1">
      <c r="A39" s="264">
        <f>'Eff Conc.'!A42</f>
        <v>0</v>
      </c>
      <c r="B39" s="354"/>
      <c r="C39" s="130"/>
      <c r="D39" s="1"/>
      <c r="E39" s="130"/>
      <c r="F39" s="1"/>
      <c r="G39" s="130"/>
      <c r="H39" s="1"/>
      <c r="I39" s="130"/>
      <c r="J39" s="1"/>
      <c r="K39" s="130"/>
      <c r="L39" s="188"/>
      <c r="M39" s="189"/>
      <c r="N39" s="95"/>
      <c r="O39" s="130"/>
      <c r="P39" s="1"/>
      <c r="Q39" s="130"/>
      <c r="R39" s="3"/>
      <c r="S39" s="130"/>
      <c r="T39" s="54"/>
      <c r="U39" s="130"/>
    </row>
    <row r="40" spans="1:22">
      <c r="A40" s="265">
        <f>'Eff Conc.'!A43</f>
        <v>0</v>
      </c>
      <c r="B40" s="331"/>
      <c r="C40" s="129"/>
      <c r="D40" s="67"/>
      <c r="E40" s="129"/>
      <c r="F40" s="67"/>
      <c r="G40" s="129"/>
      <c r="H40" s="67"/>
      <c r="I40" s="129"/>
      <c r="J40" s="67"/>
      <c r="K40" s="129"/>
      <c r="L40" s="186"/>
      <c r="M40" s="187"/>
      <c r="N40" s="67"/>
      <c r="O40" s="129"/>
      <c r="P40" s="67"/>
      <c r="Q40" s="129"/>
      <c r="R40" s="60"/>
      <c r="S40" s="129"/>
      <c r="T40" s="81"/>
      <c r="U40" s="129"/>
    </row>
    <row r="41" spans="1:22" ht="15.75" thickBot="1">
      <c r="A41" s="264">
        <f>'Eff Conc.'!A44</f>
        <v>0</v>
      </c>
      <c r="B41" s="354"/>
      <c r="C41" s="130"/>
      <c r="D41" s="1"/>
      <c r="E41" s="130"/>
      <c r="F41" s="1"/>
      <c r="G41" s="130"/>
      <c r="H41" s="1"/>
      <c r="I41" s="130"/>
      <c r="J41" s="1"/>
      <c r="K41" s="130"/>
      <c r="L41" s="188"/>
      <c r="M41" s="189"/>
      <c r="N41" s="95"/>
      <c r="O41" s="130"/>
      <c r="P41" s="1"/>
      <c r="Q41" s="130"/>
      <c r="R41" s="3"/>
      <c r="S41" s="130"/>
      <c r="T41" s="54"/>
      <c r="U41" s="130"/>
    </row>
    <row r="42" spans="1:22">
      <c r="A42" s="265">
        <f>'Eff Conc.'!A45</f>
        <v>0</v>
      </c>
      <c r="B42" s="355"/>
      <c r="C42" s="131"/>
      <c r="D42" s="66"/>
      <c r="E42" s="131"/>
      <c r="F42" s="66"/>
      <c r="G42" s="131"/>
      <c r="H42" s="66"/>
      <c r="I42" s="131"/>
      <c r="J42" s="66"/>
      <c r="K42" s="131"/>
      <c r="L42" s="186"/>
      <c r="M42" s="187"/>
      <c r="N42" s="66"/>
      <c r="O42" s="131"/>
      <c r="P42" s="66"/>
      <c r="Q42" s="131"/>
      <c r="R42" s="62"/>
      <c r="S42" s="131"/>
      <c r="T42" s="84"/>
      <c r="U42" s="131"/>
      <c r="V42" s="22"/>
    </row>
    <row r="43" spans="1:22" ht="15.75" thickBot="1">
      <c r="A43" s="264">
        <f>'Eff Conc.'!A46</f>
        <v>0</v>
      </c>
      <c r="B43" s="354"/>
      <c r="C43" s="130"/>
      <c r="D43" s="1"/>
      <c r="E43" s="130"/>
      <c r="F43" s="1"/>
      <c r="G43" s="130"/>
      <c r="H43" s="1"/>
      <c r="I43" s="130"/>
      <c r="J43" s="1"/>
      <c r="K43" s="130"/>
      <c r="L43" s="188"/>
      <c r="M43" s="189"/>
      <c r="N43" s="95"/>
      <c r="O43" s="130"/>
      <c r="P43" s="1"/>
      <c r="Q43" s="130"/>
      <c r="R43" s="3"/>
      <c r="S43" s="130"/>
      <c r="T43" s="54"/>
      <c r="U43" s="130"/>
    </row>
    <row r="44" spans="1:22">
      <c r="A44" s="265">
        <f>'Eff Conc.'!A47</f>
        <v>0</v>
      </c>
      <c r="B44" s="331"/>
      <c r="C44" s="129"/>
      <c r="D44" s="67"/>
      <c r="E44" s="129"/>
      <c r="F44" s="67"/>
      <c r="G44" s="129"/>
      <c r="H44" s="67"/>
      <c r="I44" s="129"/>
      <c r="J44" s="67"/>
      <c r="K44" s="129"/>
      <c r="L44" s="186"/>
      <c r="M44" s="187"/>
      <c r="N44" s="67"/>
      <c r="O44" s="129"/>
      <c r="P44" s="67"/>
      <c r="Q44" s="129"/>
      <c r="R44" s="60"/>
      <c r="S44" s="129"/>
      <c r="T44" s="81"/>
      <c r="U44" s="129"/>
    </row>
    <row r="45" spans="1:22" ht="15.75" thickBot="1">
      <c r="A45" s="264">
        <f>'Eff Conc.'!A48</f>
        <v>0</v>
      </c>
      <c r="B45" s="354"/>
      <c r="C45" s="130"/>
      <c r="D45" s="1"/>
      <c r="E45" s="130"/>
      <c r="F45" s="1"/>
      <c r="G45" s="130"/>
      <c r="H45" s="1"/>
      <c r="I45" s="130"/>
      <c r="J45" s="1"/>
      <c r="K45" s="130"/>
      <c r="L45" s="188"/>
      <c r="M45" s="189"/>
      <c r="N45" s="95"/>
      <c r="O45" s="130"/>
      <c r="P45" s="1"/>
      <c r="Q45" s="130"/>
      <c r="R45" s="3"/>
      <c r="S45" s="130"/>
      <c r="T45" s="54"/>
      <c r="U45" s="130"/>
    </row>
    <row r="46" spans="1:22">
      <c r="A46" s="265">
        <f>'Eff Conc.'!A49</f>
        <v>0</v>
      </c>
      <c r="B46" s="331"/>
      <c r="C46" s="129"/>
      <c r="D46" s="67"/>
      <c r="E46" s="129"/>
      <c r="F46" s="67"/>
      <c r="G46" s="129"/>
      <c r="H46" s="67"/>
      <c r="I46" s="129"/>
      <c r="J46" s="67"/>
      <c r="K46" s="129"/>
      <c r="L46" s="186"/>
      <c r="M46" s="187"/>
      <c r="N46" s="67"/>
      <c r="O46" s="129"/>
      <c r="P46" s="67"/>
      <c r="Q46" s="129"/>
      <c r="R46" s="60"/>
      <c r="S46" s="129"/>
      <c r="T46" s="81"/>
      <c r="U46" s="129"/>
    </row>
    <row r="47" spans="1:22" ht="15.75" thickBot="1">
      <c r="A47" s="264">
        <f>'Eff Conc.'!A50</f>
        <v>0</v>
      </c>
      <c r="B47" s="354"/>
      <c r="C47" s="130"/>
      <c r="D47" s="1"/>
      <c r="E47" s="130"/>
      <c r="F47" s="1"/>
      <c r="G47" s="130"/>
      <c r="H47" s="1"/>
      <c r="I47" s="130"/>
      <c r="J47" s="1"/>
      <c r="K47" s="130"/>
      <c r="L47" s="188"/>
      <c r="M47" s="189"/>
      <c r="N47" s="95"/>
      <c r="O47" s="130"/>
      <c r="P47" s="1"/>
      <c r="Q47" s="130"/>
      <c r="R47" s="3"/>
      <c r="S47" s="130"/>
      <c r="T47" s="54"/>
      <c r="U47" s="130"/>
    </row>
    <row r="48" spans="1:22">
      <c r="A48" s="265">
        <f>'Eff Conc.'!A51</f>
        <v>0</v>
      </c>
      <c r="B48" s="355"/>
      <c r="C48" s="131"/>
      <c r="D48" s="66"/>
      <c r="E48" s="131"/>
      <c r="F48" s="66"/>
      <c r="G48" s="131"/>
      <c r="H48" s="66"/>
      <c r="I48" s="131"/>
      <c r="J48" s="66"/>
      <c r="K48" s="131"/>
      <c r="L48" s="186"/>
      <c r="M48" s="187"/>
      <c r="N48" s="66"/>
      <c r="O48" s="131"/>
      <c r="P48" s="66"/>
      <c r="Q48" s="131"/>
      <c r="R48" s="62"/>
      <c r="S48" s="131"/>
      <c r="T48" s="84"/>
      <c r="U48" s="131"/>
      <c r="V48" s="22"/>
    </row>
    <row r="49" spans="1:22" ht="15.75" thickBot="1">
      <c r="A49" s="264">
        <f>'Eff Conc.'!A52</f>
        <v>0</v>
      </c>
      <c r="B49" s="354"/>
      <c r="C49" s="130"/>
      <c r="D49" s="1"/>
      <c r="E49" s="130"/>
      <c r="F49" s="1"/>
      <c r="G49" s="130"/>
      <c r="H49" s="1"/>
      <c r="I49" s="130"/>
      <c r="J49" s="1"/>
      <c r="K49" s="130"/>
      <c r="L49" s="188"/>
      <c r="M49" s="189"/>
      <c r="N49" s="95"/>
      <c r="O49" s="130"/>
      <c r="P49" s="1"/>
      <c r="Q49" s="130"/>
      <c r="R49" s="3"/>
      <c r="S49" s="130"/>
      <c r="T49" s="54"/>
      <c r="U49" s="130"/>
    </row>
    <row r="50" spans="1:22">
      <c r="A50" s="265">
        <f>'Eff Conc.'!A53</f>
        <v>0</v>
      </c>
      <c r="B50" s="331"/>
      <c r="C50" s="129"/>
      <c r="D50" s="67"/>
      <c r="E50" s="129"/>
      <c r="F50" s="67"/>
      <c r="G50" s="129"/>
      <c r="H50" s="67"/>
      <c r="I50" s="129"/>
      <c r="J50" s="67"/>
      <c r="K50" s="129"/>
      <c r="L50" s="186"/>
      <c r="M50" s="187"/>
      <c r="N50" s="67"/>
      <c r="O50" s="129"/>
      <c r="P50" s="67"/>
      <c r="Q50" s="129"/>
      <c r="R50" s="60"/>
      <c r="S50" s="129"/>
      <c r="T50" s="81"/>
      <c r="U50" s="129"/>
    </row>
    <row r="51" spans="1:22" ht="15.75" thickBot="1">
      <c r="A51" s="264">
        <f>'Eff Conc.'!A54</f>
        <v>0</v>
      </c>
      <c r="B51" s="354"/>
      <c r="C51" s="130"/>
      <c r="D51" s="1"/>
      <c r="E51" s="130"/>
      <c r="F51" s="1"/>
      <c r="G51" s="130"/>
      <c r="H51" s="1"/>
      <c r="I51" s="130"/>
      <c r="J51" s="1"/>
      <c r="K51" s="130"/>
      <c r="L51" s="188"/>
      <c r="M51" s="189"/>
      <c r="N51" s="95"/>
      <c r="O51" s="130"/>
      <c r="P51" s="1"/>
      <c r="Q51" s="130"/>
      <c r="R51" s="3"/>
      <c r="S51" s="130"/>
      <c r="T51" s="54"/>
      <c r="U51" s="130"/>
    </row>
    <row r="52" spans="1:22">
      <c r="A52" s="265">
        <f>'Eff Conc.'!A55</f>
        <v>0</v>
      </c>
      <c r="B52" s="331"/>
      <c r="C52" s="129"/>
      <c r="D52" s="67"/>
      <c r="E52" s="129"/>
      <c r="F52" s="67"/>
      <c r="G52" s="129"/>
      <c r="H52" s="67"/>
      <c r="I52" s="129"/>
      <c r="J52" s="67"/>
      <c r="K52" s="129"/>
      <c r="L52" s="186"/>
      <c r="M52" s="187"/>
      <c r="N52" s="67"/>
      <c r="O52" s="129"/>
      <c r="P52" s="67"/>
      <c r="Q52" s="129"/>
      <c r="R52" s="60"/>
      <c r="S52" s="129"/>
      <c r="T52" s="81"/>
      <c r="U52" s="129"/>
    </row>
    <row r="53" spans="1:22" ht="15.75" thickBot="1">
      <c r="A53" s="264">
        <f>'Eff Conc.'!A56</f>
        <v>0</v>
      </c>
      <c r="B53" s="354"/>
      <c r="C53" s="130"/>
      <c r="D53" s="1"/>
      <c r="E53" s="130"/>
      <c r="F53" s="1"/>
      <c r="G53" s="130"/>
      <c r="H53" s="1"/>
      <c r="I53" s="130"/>
      <c r="J53" s="1"/>
      <c r="K53" s="130"/>
      <c r="L53" s="188"/>
      <c r="M53" s="189"/>
      <c r="N53" s="95"/>
      <c r="O53" s="130"/>
      <c r="P53" s="1"/>
      <c r="Q53" s="130"/>
      <c r="R53" s="3"/>
      <c r="S53" s="130"/>
      <c r="T53" s="54"/>
      <c r="U53" s="130"/>
    </row>
    <row r="54" spans="1:22" ht="15.75" thickBot="1">
      <c r="A54" s="265">
        <f>'Eff Conc.'!A57</f>
        <v>0</v>
      </c>
      <c r="B54" s="356"/>
      <c r="C54" s="132"/>
      <c r="D54" s="70"/>
      <c r="E54" s="132"/>
      <c r="F54" s="70"/>
      <c r="G54" s="132"/>
      <c r="H54" s="70"/>
      <c r="I54" s="132"/>
      <c r="J54" s="70"/>
      <c r="K54" s="132"/>
      <c r="L54" s="186"/>
      <c r="M54" s="187"/>
      <c r="N54" s="70"/>
      <c r="O54" s="132"/>
      <c r="P54" s="70"/>
      <c r="Q54" s="132"/>
      <c r="R54" s="71"/>
      <c r="S54" s="132"/>
      <c r="T54" s="87"/>
      <c r="U54" s="132"/>
      <c r="V54" s="41"/>
    </row>
    <row r="55" spans="1:22" ht="11.25" customHeight="1"/>
    <row r="56" spans="1:22" ht="10.5" customHeight="1"/>
  </sheetData>
  <mergeCells count="14"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  <mergeCell ref="R5:S5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Omar</cp:lastModifiedBy>
  <cp:lastPrinted>2012-09-12T17:43:24Z</cp:lastPrinted>
  <dcterms:created xsi:type="dcterms:W3CDTF">2012-05-04T22:10:30Z</dcterms:created>
  <dcterms:modified xsi:type="dcterms:W3CDTF">2013-02-07T00:34:46Z</dcterms:modified>
</cp:coreProperties>
</file>