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 activeTab="2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D6" i="2" l="1"/>
  <c r="N6" i="2" s="1"/>
  <c r="C6" i="2"/>
  <c r="O6" i="2" s="1"/>
  <c r="X12" i="3"/>
  <c r="W10" i="3"/>
  <c r="X11" i="3"/>
  <c r="X10" i="3"/>
  <c r="V12" i="3"/>
  <c r="V11" i="3"/>
  <c r="V10" i="3"/>
  <c r="F6" i="2" l="1"/>
  <c r="H6" i="2"/>
  <c r="L6" i="2"/>
  <c r="J6" i="2"/>
  <c r="I6" i="2"/>
  <c r="U10" i="3"/>
  <c r="B50" i="4"/>
  <c r="L50" i="4" s="1"/>
  <c r="C50" i="4"/>
  <c r="M50" i="4" s="1"/>
  <c r="B51" i="4"/>
  <c r="N51" i="4" s="1"/>
  <c r="C51" i="4"/>
  <c r="M51" i="4" s="1"/>
  <c r="B52" i="4"/>
  <c r="L52" i="4" s="1"/>
  <c r="C52" i="4"/>
  <c r="M52" i="4" s="1"/>
  <c r="C49" i="4"/>
  <c r="M49" i="4" s="1"/>
  <c r="B49" i="4"/>
  <c r="N49" i="4" s="1"/>
  <c r="D53" i="3"/>
  <c r="D52" i="3"/>
  <c r="D51" i="3"/>
  <c r="D50" i="3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F40" i="4" s="1"/>
  <c r="C40" i="4"/>
  <c r="B41" i="4"/>
  <c r="N41" i="4" s="1"/>
  <c r="C41" i="4"/>
  <c r="M41" i="4" s="1"/>
  <c r="B42" i="4"/>
  <c r="N42" i="4" s="1"/>
  <c r="C42" i="4"/>
  <c r="B43" i="4"/>
  <c r="N43" i="4" s="1"/>
  <c r="C43" i="4"/>
  <c r="M43" i="4" s="1"/>
  <c r="B44" i="4"/>
  <c r="N44" i="4" s="1"/>
  <c r="C44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0" i="4" s="1"/>
  <c r="D42" i="3"/>
  <c r="D43" i="3"/>
  <c r="D44" i="3"/>
  <c r="D45" i="3"/>
  <c r="D44" i="4" s="1"/>
  <c r="C9" i="4"/>
  <c r="B9" i="4"/>
  <c r="N9" i="4" s="1"/>
  <c r="D10" i="3"/>
  <c r="E9" i="1"/>
  <c r="E7" i="1"/>
  <c r="D10" i="4" l="1"/>
  <c r="D36" i="4"/>
  <c r="D32" i="4"/>
  <c r="D28" i="4"/>
  <c r="D24" i="4"/>
  <c r="D19" i="4"/>
  <c r="D42" i="4"/>
  <c r="D38" i="4"/>
  <c r="D34" i="4"/>
  <c r="D30" i="4"/>
  <c r="D26" i="4"/>
  <c r="D22" i="4"/>
  <c r="D16" i="4"/>
  <c r="D13" i="4"/>
  <c r="E9" i="2"/>
  <c r="D41" i="4"/>
  <c r="D37" i="4"/>
  <c r="D33" i="4"/>
  <c r="D29" i="4"/>
  <c r="D25" i="4"/>
  <c r="D21" i="4"/>
  <c r="D17" i="4"/>
  <c r="D15" i="4"/>
  <c r="D43" i="4"/>
  <c r="D39" i="4"/>
  <c r="D35" i="4"/>
  <c r="D31" i="4"/>
  <c r="D27" i="4"/>
  <c r="D23" i="4"/>
  <c r="D20" i="4"/>
  <c r="D18" i="4"/>
  <c r="D14" i="4"/>
  <c r="D12" i="4"/>
  <c r="D11" i="4"/>
  <c r="F9" i="4"/>
  <c r="E9" i="4"/>
  <c r="D9" i="4"/>
  <c r="H9" i="4"/>
  <c r="G9" i="4"/>
  <c r="K9" i="4"/>
  <c r="J9" i="4"/>
  <c r="I9" i="4"/>
  <c r="L9" i="4"/>
  <c r="M9" i="4"/>
  <c r="F10" i="2"/>
  <c r="F8" i="2"/>
  <c r="H10" i="2"/>
  <c r="H8" i="2"/>
  <c r="I10" i="2"/>
  <c r="I8" i="2"/>
  <c r="J10" i="2"/>
  <c r="J8" i="2"/>
  <c r="L10" i="2"/>
  <c r="L8" i="2"/>
  <c r="G49" i="4"/>
  <c r="I49" i="4"/>
  <c r="I52" i="4"/>
  <c r="G52" i="4"/>
  <c r="E52" i="4"/>
  <c r="H51" i="4"/>
  <c r="F51" i="4"/>
  <c r="I50" i="4"/>
  <c r="G50" i="4"/>
  <c r="E50" i="4"/>
  <c r="L49" i="4"/>
  <c r="K52" i="4"/>
  <c r="K51" i="4"/>
  <c r="K50" i="4"/>
  <c r="N52" i="4"/>
  <c r="N50" i="4"/>
  <c r="F9" i="2"/>
  <c r="F7" i="2"/>
  <c r="H9" i="2"/>
  <c r="H7" i="2"/>
  <c r="I9" i="2"/>
  <c r="I7" i="2"/>
  <c r="J9" i="2"/>
  <c r="J7" i="2"/>
  <c r="L9" i="2"/>
  <c r="L7" i="2"/>
  <c r="E49" i="4"/>
  <c r="F49" i="4"/>
  <c r="H49" i="4"/>
  <c r="H52" i="4"/>
  <c r="F52" i="4"/>
  <c r="I51" i="4"/>
  <c r="G51" i="4"/>
  <c r="E51" i="4"/>
  <c r="H50" i="4"/>
  <c r="F50" i="4"/>
  <c r="K49" i="4"/>
  <c r="L51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44" i="4"/>
  <c r="L44" i="4"/>
  <c r="J44" i="4"/>
  <c r="H44" i="4"/>
  <c r="F44" i="4"/>
  <c r="K43" i="4"/>
  <c r="I43" i="4"/>
  <c r="G43" i="4"/>
  <c r="E43" i="4"/>
  <c r="M42" i="4"/>
  <c r="L42" i="4"/>
  <c r="J42" i="4"/>
  <c r="H42" i="4"/>
  <c r="F42" i="4"/>
  <c r="K41" i="4"/>
  <c r="I41" i="4"/>
  <c r="G41" i="4"/>
  <c r="E41" i="4"/>
  <c r="M40" i="4"/>
  <c r="L40" i="4"/>
  <c r="J40" i="4"/>
  <c r="H40" i="4"/>
  <c r="N40" i="4"/>
  <c r="E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N20" i="4"/>
  <c r="E20" i="4"/>
  <c r="G20" i="4"/>
  <c r="I20" i="4"/>
  <c r="K20" i="4"/>
  <c r="F20" i="4"/>
  <c r="H20" i="4"/>
  <c r="J20" i="4"/>
  <c r="L20" i="4"/>
  <c r="F19" i="4"/>
  <c r="H19" i="4"/>
  <c r="J19" i="4"/>
  <c r="L19" i="4"/>
  <c r="N19" i="4"/>
  <c r="E19" i="4"/>
  <c r="G19" i="4"/>
  <c r="I19" i="4"/>
  <c r="K19" i="4"/>
  <c r="N18" i="4"/>
  <c r="E18" i="4"/>
  <c r="G18" i="4"/>
  <c r="I18" i="4"/>
  <c r="K18" i="4"/>
  <c r="F18" i="4"/>
  <c r="H18" i="4"/>
  <c r="J18" i="4"/>
  <c r="L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N14" i="4"/>
  <c r="E14" i="4"/>
  <c r="G14" i="4"/>
  <c r="I14" i="4"/>
  <c r="K14" i="4"/>
  <c r="F14" i="4"/>
  <c r="H14" i="4"/>
  <c r="J14" i="4"/>
  <c r="L14" i="4"/>
  <c r="F13" i="4"/>
  <c r="H13" i="4"/>
  <c r="J13" i="4"/>
  <c r="L13" i="4"/>
  <c r="N13" i="4"/>
  <c r="E13" i="4"/>
  <c r="G13" i="4"/>
  <c r="I13" i="4"/>
  <c r="K13" i="4"/>
  <c r="N12" i="4"/>
  <c r="E12" i="4"/>
  <c r="G12" i="4"/>
  <c r="I12" i="4"/>
  <c r="K12" i="4"/>
  <c r="F12" i="4"/>
  <c r="H12" i="4"/>
  <c r="J12" i="4"/>
  <c r="L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44" i="4"/>
  <c r="I44" i="4"/>
  <c r="G44" i="4"/>
  <c r="E44" i="4"/>
  <c r="L43" i="4"/>
  <c r="J43" i="4"/>
  <c r="H43" i="4"/>
  <c r="F43" i="4"/>
  <c r="K42" i="4"/>
  <c r="I42" i="4"/>
  <c r="G42" i="4"/>
  <c r="E42" i="4"/>
  <c r="L41" i="4"/>
  <c r="J41" i="4"/>
  <c r="H41" i="4"/>
  <c r="F41" i="4"/>
  <c r="K40" i="4"/>
  <c r="I40" i="4"/>
  <c r="G40" i="4"/>
  <c r="M9" i="2"/>
  <c r="K9" i="2"/>
  <c r="G9" i="2"/>
  <c r="D49" i="4" l="1"/>
  <c r="R10" i="4"/>
  <c r="R9" i="4"/>
  <c r="R11" i="4"/>
  <c r="P9" i="4"/>
  <c r="P10" i="4"/>
  <c r="P11" i="4"/>
  <c r="Q9" i="4"/>
  <c r="O9" i="4"/>
  <c r="D50" i="4"/>
  <c r="D52" i="4"/>
  <c r="D51" i="4"/>
</calcChain>
</file>

<file path=xl/sharedStrings.xml><?xml version="1.0" encoding="utf-8"?>
<sst xmlns="http://schemas.openxmlformats.org/spreadsheetml/2006/main" count="285" uniqueCount="98">
  <si>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</si>
  <si>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</si>
  <si>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</si>
  <si>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</si>
  <si>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</si>
  <si>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</si>
  <si>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</si>
  <si>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</si>
  <si>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</si>
  <si>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</si>
  <si>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</si>
  <si>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</si>
  <si>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</si>
  <si>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</si>
  <si>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</si>
  <si>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</si>
  <si>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</si>
  <si>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</si>
  <si>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</si>
  <si>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</si>
  <si>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</si>
  <si>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</si>
  <si>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</si>
  <si>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</si>
  <si>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</si>
  <si>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</si>
  <si>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</si>
  <si>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</si>
  <si>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</si>
  <si>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</si>
  <si>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</si>
  <si>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</si>
  <si>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</si>
  <si>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</si>
  <si>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</si>
  <si>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</si>
  <si>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</si>
  <si>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</si>
  <si>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</si>
  <si>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</si>
  <si>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</si>
  <si>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</si>
  <si>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</si>
  <si>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</si>
  <si>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</si>
  <si>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</si>
  <si>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</si>
  <si>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</si>
  <si>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</si>
  <si>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</si>
  <si>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</si>
  <si>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</si>
  <si>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</si>
  <si>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</si>
  <si>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</si>
  <si>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</si>
  <si>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</si>
  <si>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</si>
  <si>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</si>
  <si>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</si>
  <si>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</si>
  <si>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</si>
  <si>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</si>
  <si>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</si>
  <si>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</si>
  <si>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</si>
  <si>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</si>
  <si>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</si>
  <si>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</si>
  <si>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</si>
  <si>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</si>
  <si>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</si>
  <si>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</si>
  <si>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</si>
  <si>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</si>
  <si>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</si>
  <si>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</si>
  <si>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</si>
  <si>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</si>
  <si>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</si>
  <si>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</si>
  <si>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</si>
  <si>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</si>
  <si>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</si>
  <si>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</si>
  <si>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</si>
  <si>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</si>
  <si>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</si>
  <si>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</si>
  <si>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</si>
  <si>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</si>
  <si>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</si>
  <si>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</si>
  <si>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Sewerage Agency of Southern Marin</t>
  </si>
  <si>
    <t>Use Avg. Flow</t>
  </si>
  <si>
    <t>Together</t>
  </si>
  <si>
    <t xml:space="preserve">analized past hold time (lab error) </t>
  </si>
  <si>
    <t>Liz Falejczyk (415) 388-2402 extention 4821      lfalejczyk@cityofmillvalley.org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</si>
</sst>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0.000"/>
    <numFmt numFmtId="168" formatCode="0.0000"/>
  </numFmts>
  <fonts count="1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1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0" borderId="4" xfId="0" applyNumberFormat="1" applyBorder="1"/>
    <xf numFmtId="165" fontId="2" fillId="0" borderId="16" xfId="0" applyNumberFormat="1" applyFont="1" applyBorder="1" applyAlignment="1"/>
    <xf numFmtId="165" fontId="2" fillId="0" borderId="30" xfId="0" applyNumberFormat="1" applyFont="1" applyBorder="1" applyAlignment="1"/>
    <xf numFmtId="165" fontId="2" fillId="0" borderId="32" xfId="0" applyNumberFormat="1" applyFont="1" applyBorder="1" applyAlignment="1"/>
    <xf numFmtId="166" fontId="0" fillId="0" borderId="35" xfId="0" applyNumberFormat="1" applyBorder="1"/>
    <xf numFmtId="2" fontId="2" fillId="6" borderId="12" xfId="0" applyNumberFormat="1" applyFont="1" applyFill="1" applyBorder="1"/>
    <xf numFmtId="2" fontId="2" fillId="6" borderId="31" xfId="0" applyNumberFormat="1" applyFont="1" applyFill="1" applyBorder="1"/>
    <xf numFmtId="2" fontId="2" fillId="0" borderId="12" xfId="0" applyNumberFormat="1" applyFont="1" applyBorder="1"/>
    <xf numFmtId="2" fontId="2" fillId="0" borderId="31" xfId="0" applyNumberFormat="1" applyFont="1" applyBorder="1"/>
    <xf numFmtId="2" fontId="2" fillId="4" borderId="12" xfId="0" applyNumberFormat="1" applyFont="1" applyFill="1" applyBorder="1"/>
    <xf numFmtId="2" fontId="2" fillId="4" borderId="31" xfId="0" applyNumberFormat="1" applyFont="1" applyFill="1" applyBorder="1"/>
    <xf numFmtId="2" fontId="2" fillId="0" borderId="12" xfId="0" applyNumberFormat="1" applyFont="1" applyFill="1" applyBorder="1"/>
    <xf numFmtId="2" fontId="2" fillId="0" borderId="0" xfId="0" applyNumberFormat="1" applyFont="1" applyBorder="1"/>
    <xf numFmtId="2" fontId="2" fillId="0" borderId="12" xfId="0" applyNumberFormat="1" applyFont="1" applyBorder="1" applyAlignment="1"/>
    <xf numFmtId="2" fontId="2" fillId="6" borderId="16" xfId="0" applyNumberFormat="1" applyFont="1" applyFill="1" applyBorder="1"/>
    <xf numFmtId="2" fontId="2" fillId="6" borderId="32" xfId="0" applyNumberFormat="1" applyFont="1" applyFill="1" applyBorder="1"/>
    <xf numFmtId="2" fontId="2" fillId="6" borderId="15" xfId="0" applyNumberFormat="1" applyFont="1" applyFill="1" applyBorder="1"/>
    <xf numFmtId="166" fontId="2" fillId="6" borderId="31" xfId="0" applyNumberFormat="1" applyFont="1" applyFill="1" applyBorder="1"/>
    <xf numFmtId="1" fontId="2" fillId="6" borderId="12" xfId="0" applyNumberFormat="1" applyFont="1" applyFill="1" applyBorder="1" applyAlignment="1"/>
    <xf numFmtId="1" fontId="2" fillId="6" borderId="31" xfId="0" applyNumberFormat="1" applyFont="1" applyFill="1" applyBorder="1"/>
    <xf numFmtId="166" fontId="2" fillId="0" borderId="10" xfId="0" applyNumberFormat="1" applyFont="1" applyBorder="1"/>
    <xf numFmtId="2" fontId="2" fillId="0" borderId="0" xfId="0" applyNumberFormat="1" applyFont="1" applyFill="1" applyBorder="1"/>
    <xf numFmtId="165" fontId="2" fillId="0" borderId="5" xfId="0" applyNumberFormat="1" applyFont="1" applyBorder="1"/>
    <xf numFmtId="0" fontId="0" fillId="0" borderId="16" xfId="0" applyBorder="1"/>
    <xf numFmtId="10" fontId="0" fillId="0" borderId="16" xfId="0" applyNumberFormat="1" applyBorder="1"/>
    <xf numFmtId="0" fontId="0" fillId="0" borderId="18" xfId="0" applyBorder="1"/>
    <xf numFmtId="10" fontId="0" fillId="0" borderId="18" xfId="0" applyNumberFormat="1" applyBorder="1"/>
    <xf numFmtId="0" fontId="4" fillId="3" borderId="11" xfId="0" applyFont="1" applyFill="1" applyBorder="1" applyAlignment="1">
      <alignment horizontal="center" wrapText="1"/>
    </xf>
    <xf numFmtId="165" fontId="2" fillId="0" borderId="0" xfId="0" applyNumberFormat="1" applyFont="1" applyBorder="1"/>
    <xf numFmtId="165" fontId="2" fillId="6" borderId="0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2" fillId="2" borderId="28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  <xf numFmtId="165" fontId="2" fillId="0" borderId="15" xfId="0" applyNumberFormat="1" applyFont="1" applyBorder="1"/>
    <xf numFmtId="165" fontId="2" fillId="7" borderId="15" xfId="0" applyNumberFormat="1" applyFont="1" applyFill="1" applyBorder="1"/>
    <xf numFmtId="0" fontId="0" fillId="7" borderId="0" xfId="0" applyFill="1"/>
    <xf numFmtId="2" fontId="2" fillId="6" borderId="0" xfId="0" applyNumberFormat="1" applyFont="1" applyFill="1" applyBorder="1"/>
    <xf numFmtId="2" fontId="2" fillId="6" borderId="12" xfId="0" applyNumberFormat="1" applyFont="1" applyFill="1" applyBorder="1" applyAlignment="1"/>
    <xf numFmtId="2" fontId="2" fillId="0" borderId="16" xfId="0" applyNumberFormat="1" applyFont="1" applyBorder="1"/>
    <xf numFmtId="2" fontId="2" fillId="0" borderId="32" xfId="0" applyNumberFormat="1" applyFont="1" applyBorder="1"/>
    <xf numFmtId="2" fontId="2" fillId="0" borderId="16" xfId="0" applyNumberFormat="1" applyFont="1" applyFill="1" applyBorder="1"/>
    <xf numFmtId="2" fontId="2" fillId="0" borderId="15" xfId="0" applyNumberFormat="1" applyFont="1" applyBorder="1"/>
    <xf numFmtId="2" fontId="2" fillId="0" borderId="16" xfId="0" applyNumberFormat="1" applyFont="1" applyBorder="1" applyAlignment="1"/>
    <xf numFmtId="165" fontId="2" fillId="0" borderId="12" xfId="0" applyNumberFormat="1" applyFont="1" applyBorder="1" applyAlignment="1">
      <alignment horizontal="left" indent="1"/>
    </xf>
    <xf numFmtId="166" fontId="2" fillId="0" borderId="31" xfId="0" applyNumberFormat="1" applyFont="1" applyBorder="1"/>
    <xf numFmtId="168" fontId="2" fillId="0" borderId="31" xfId="0" applyNumberFormat="1" applyFont="1" applyBorder="1"/>
    <xf numFmtId="1" fontId="2" fillId="0" borderId="12" xfId="0" applyNumberFormat="1" applyFont="1" applyBorder="1" applyAlignment="1"/>
    <xf numFmtId="1" fontId="2" fillId="0" borderId="31" xfId="0" applyNumberFormat="1" applyFont="1" applyBorder="1"/>
    <xf numFmtId="1" fontId="2" fillId="6" borderId="16" xfId="0" applyNumberFormat="1" applyFont="1" applyFill="1" applyBorder="1" applyAlignment="1"/>
    <xf numFmtId="1" fontId="2" fillId="6" borderId="32" xfId="0" applyNumberFormat="1" applyFont="1" applyFill="1" applyBorder="1"/>
    <xf numFmtId="1" fontId="2" fillId="6" borderId="12" xfId="0" applyNumberFormat="1" applyFont="1" applyFill="1" applyBorder="1"/>
    <xf numFmtId="168" fontId="2" fillId="6" borderId="31" xfId="0" applyNumberFormat="1" applyFont="1" applyFill="1" applyBorder="1"/>
    <xf numFmtId="166" fontId="2" fillId="0" borderId="32" xfId="0" applyNumberFormat="1" applyFont="1" applyBorder="1"/>
    <xf numFmtId="165" fontId="2" fillId="0" borderId="16" xfId="0" applyNumberFormat="1" applyFont="1" applyFill="1" applyBorder="1"/>
    <xf numFmtId="168" fontId="2" fillId="0" borderId="32" xfId="0" applyNumberFormat="1" applyFont="1" applyBorder="1"/>
    <xf numFmtId="1" fontId="2" fillId="0" borderId="16" xfId="0" applyNumberFormat="1" applyFont="1" applyBorder="1" applyAlignment="1"/>
    <xf numFmtId="1" fontId="2" fillId="0" borderId="3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Q25" sqref="Q25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00" t="s">
        <v>15</v>
      </c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</row>
    <row r="2" spans="1:22" x14ac:dyDescent="0.25">
      <c r="C2" s="298" t="s">
        <v>82</v>
      </c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spans="1:22" ht="18.75" x14ac:dyDescent="0.3">
      <c r="C3" s="304" t="s">
        <v>93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22" ht="19.5" thickBot="1" x14ac:dyDescent="0.35">
      <c r="C4" s="304" t="s">
        <v>97</v>
      </c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</row>
    <row r="5" spans="1:22" ht="26.25" x14ac:dyDescent="0.25">
      <c r="A5" s="232" t="s">
        <v>85</v>
      </c>
      <c r="B5" s="43" t="s">
        <v>0</v>
      </c>
      <c r="C5" s="301" t="s">
        <v>16</v>
      </c>
      <c r="D5" s="302"/>
      <c r="E5" s="7" t="s">
        <v>33</v>
      </c>
      <c r="F5" s="8" t="s">
        <v>4</v>
      </c>
      <c r="G5" s="8" t="s">
        <v>32</v>
      </c>
      <c r="H5" s="8" t="s">
        <v>1</v>
      </c>
      <c r="I5" s="8" t="s">
        <v>2</v>
      </c>
      <c r="J5" s="8" t="s">
        <v>3</v>
      </c>
      <c r="K5" s="8" t="s">
        <v>31</v>
      </c>
      <c r="L5" s="8" t="s">
        <v>8</v>
      </c>
      <c r="M5" s="8" t="s">
        <v>51</v>
      </c>
      <c r="N5" s="184" t="s">
        <v>52</v>
      </c>
      <c r="O5" s="301" t="s">
        <v>77</v>
      </c>
      <c r="P5" s="303"/>
      <c r="Q5" s="302"/>
      <c r="R5" s="301" t="s">
        <v>76</v>
      </c>
      <c r="S5" s="303"/>
      <c r="T5" s="302"/>
      <c r="U5" s="9" t="s">
        <v>10</v>
      </c>
    </row>
    <row r="6" spans="1:22" ht="27" thickBot="1" x14ac:dyDescent="0.3">
      <c r="A6" s="215"/>
      <c r="B6" s="240" t="s">
        <v>81</v>
      </c>
      <c r="C6" s="24" t="s">
        <v>17</v>
      </c>
      <c r="D6" s="148" t="s">
        <v>11</v>
      </c>
      <c r="E6" s="151" t="s">
        <v>47</v>
      </c>
      <c r="F6" s="79"/>
      <c r="G6" s="79"/>
      <c r="H6" s="305" t="s">
        <v>95</v>
      </c>
      <c r="I6" s="306"/>
      <c r="J6" s="79"/>
      <c r="K6" s="79"/>
      <c r="L6" s="79"/>
      <c r="M6" s="79"/>
      <c r="N6" s="204" t="s">
        <v>72</v>
      </c>
      <c r="O6" s="24" t="s">
        <v>12</v>
      </c>
      <c r="P6" s="152" t="s">
        <v>13</v>
      </c>
      <c r="Q6" s="148" t="s">
        <v>14</v>
      </c>
      <c r="R6" s="24" t="s">
        <v>12</v>
      </c>
      <c r="S6" s="152" t="s">
        <v>13</v>
      </c>
      <c r="T6" s="148" t="s">
        <v>14</v>
      </c>
      <c r="U6" s="25"/>
    </row>
    <row r="7" spans="1:22" x14ac:dyDescent="0.25">
      <c r="A7" s="217" t="s">
        <v>34</v>
      </c>
      <c r="B7" s="222">
        <v>41130</v>
      </c>
      <c r="C7" s="29">
        <v>2</v>
      </c>
      <c r="D7" s="141">
        <v>3.6</v>
      </c>
      <c r="E7" s="83">
        <f>SUM(G7,H7,I7)</f>
        <v>1.48</v>
      </c>
      <c r="F7" s="26">
        <v>41</v>
      </c>
      <c r="G7" s="92"/>
      <c r="H7" s="29">
        <v>0.74</v>
      </c>
      <c r="I7" s="29">
        <v>0.74</v>
      </c>
      <c r="J7" s="29">
        <v>26</v>
      </c>
      <c r="K7" s="92"/>
      <c r="L7" s="29">
        <v>3</v>
      </c>
      <c r="M7" s="96"/>
      <c r="N7" s="29">
        <v>4</v>
      </c>
      <c r="O7" s="66"/>
      <c r="P7" s="153"/>
      <c r="Q7" s="158"/>
      <c r="R7" s="66"/>
      <c r="S7" s="153"/>
      <c r="T7" s="158"/>
      <c r="U7" s="39">
        <v>279</v>
      </c>
      <c r="V7" s="58" t="s">
        <v>29</v>
      </c>
    </row>
    <row r="8" spans="1:22" x14ac:dyDescent="0.25">
      <c r="A8" s="229" t="s">
        <v>35</v>
      </c>
      <c r="B8" s="223"/>
      <c r="C8" s="100"/>
      <c r="D8" s="146"/>
      <c r="E8" s="77"/>
      <c r="F8" s="99"/>
      <c r="G8" s="80"/>
      <c r="H8" s="100"/>
      <c r="I8" s="100"/>
      <c r="J8" s="100"/>
      <c r="K8" s="80"/>
      <c r="L8" s="100"/>
      <c r="M8" s="97"/>
      <c r="N8" s="100"/>
      <c r="O8" s="101"/>
      <c r="P8" s="154"/>
      <c r="Q8" s="159"/>
      <c r="R8" s="101"/>
      <c r="S8" s="154"/>
      <c r="T8" s="159"/>
      <c r="U8" s="103"/>
      <c r="V8" s="58" t="s">
        <v>30</v>
      </c>
    </row>
    <row r="9" spans="1:22" x14ac:dyDescent="0.25">
      <c r="A9" s="230" t="s">
        <v>36</v>
      </c>
      <c r="B9" s="224"/>
      <c r="C9" s="133"/>
      <c r="D9" s="149"/>
      <c r="E9" s="131">
        <f t="shared" ref="E9" si="0">SUM(G9,H9,I9)</f>
        <v>0</v>
      </c>
      <c r="F9" s="130"/>
      <c r="G9" s="132"/>
      <c r="H9" s="133"/>
      <c r="I9" s="133"/>
      <c r="J9" s="133"/>
      <c r="K9" s="132"/>
      <c r="L9" s="133"/>
      <c r="M9" s="207"/>
      <c r="N9" s="133"/>
      <c r="O9" s="134"/>
      <c r="P9" s="155"/>
      <c r="Q9" s="160"/>
      <c r="R9" s="134"/>
      <c r="S9" s="155"/>
      <c r="T9" s="160"/>
      <c r="U9" s="135"/>
      <c r="V9" s="136" t="s">
        <v>26</v>
      </c>
    </row>
    <row r="10" spans="1:22" x14ac:dyDescent="0.25">
      <c r="A10" s="218" t="s">
        <v>37</v>
      </c>
      <c r="B10" s="225"/>
      <c r="C10" s="62"/>
      <c r="D10" s="142"/>
      <c r="E10" s="77"/>
      <c r="F10" s="70"/>
      <c r="G10" s="80"/>
      <c r="H10" s="62"/>
      <c r="I10" s="62"/>
      <c r="J10" s="62"/>
      <c r="K10" s="80"/>
      <c r="L10" s="62"/>
      <c r="M10" s="97"/>
      <c r="N10" s="62"/>
      <c r="O10" s="63"/>
      <c r="P10" s="156"/>
      <c r="Q10" s="161"/>
      <c r="R10" s="63"/>
      <c r="S10" s="156"/>
      <c r="T10" s="161"/>
      <c r="U10" s="71"/>
      <c r="V10" s="58" t="s">
        <v>29</v>
      </c>
    </row>
    <row r="11" spans="1:22" ht="15.75" thickBot="1" x14ac:dyDescent="0.3">
      <c r="A11" s="221" t="s">
        <v>38</v>
      </c>
      <c r="B11" s="226"/>
      <c r="C11" s="74"/>
      <c r="D11" s="145"/>
      <c r="E11" s="78"/>
      <c r="F11" s="73"/>
      <c r="G11" s="93"/>
      <c r="H11" s="74"/>
      <c r="I11" s="74"/>
      <c r="J11" s="74"/>
      <c r="K11" s="93"/>
      <c r="L11" s="74"/>
      <c r="M11" s="98"/>
      <c r="N11" s="74"/>
      <c r="O11" s="76"/>
      <c r="P11" s="157"/>
      <c r="Q11" s="162"/>
      <c r="R11" s="76"/>
      <c r="S11" s="157"/>
      <c r="T11" s="162"/>
      <c r="U11" s="75"/>
      <c r="V11" s="67" t="s">
        <v>27</v>
      </c>
    </row>
    <row r="13" spans="1:22" s="21" customFormat="1" x14ac:dyDescent="0.25">
      <c r="C13" s="297" t="s">
        <v>50</v>
      </c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</row>
    <row r="14" spans="1:22" s="21" customFormat="1" x14ac:dyDescent="0.25">
      <c r="C14" s="297" t="s">
        <v>25</v>
      </c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</row>
    <row r="15" spans="1:22" s="21" customFormat="1" x14ac:dyDescent="0.25">
      <c r="C15" s="205" t="s">
        <v>75</v>
      </c>
    </row>
    <row r="16" spans="1:22" x14ac:dyDescent="0.25">
      <c r="C16" s="231" t="s">
        <v>83</v>
      </c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</row>
    <row r="17" spans="3:16" ht="15.75" thickBot="1" x14ac:dyDescent="0.3"/>
    <row r="18" spans="3:16" x14ac:dyDescent="0.25">
      <c r="C18" s="190" t="s">
        <v>65</v>
      </c>
      <c r="D18" s="191"/>
      <c r="E18" s="191"/>
      <c r="F18" s="191"/>
      <c r="G18" s="191"/>
      <c r="H18" s="192"/>
    </row>
    <row r="19" spans="3:16" x14ac:dyDescent="0.25">
      <c r="C19" s="193" t="s">
        <v>6</v>
      </c>
      <c r="D19" s="194" t="s">
        <v>53</v>
      </c>
      <c r="E19" s="194"/>
      <c r="F19" s="194"/>
      <c r="G19" s="194"/>
      <c r="H19" s="195"/>
    </row>
    <row r="20" spans="3:16" x14ac:dyDescent="0.25">
      <c r="C20" s="193" t="s">
        <v>4</v>
      </c>
      <c r="D20" s="194" t="s">
        <v>54</v>
      </c>
      <c r="E20" s="194"/>
      <c r="F20" s="194"/>
      <c r="G20" s="194"/>
      <c r="H20" s="195"/>
    </row>
    <row r="21" spans="3:16" x14ac:dyDescent="0.25">
      <c r="C21" s="193" t="s">
        <v>5</v>
      </c>
      <c r="D21" s="194" t="s">
        <v>62</v>
      </c>
      <c r="E21" s="194"/>
      <c r="F21" s="194"/>
      <c r="G21" s="194"/>
      <c r="H21" s="195"/>
    </row>
    <row r="22" spans="3:16" x14ac:dyDescent="0.25">
      <c r="C22" s="193" t="s">
        <v>63</v>
      </c>
      <c r="D22" s="194" t="s">
        <v>64</v>
      </c>
      <c r="E22" s="194"/>
      <c r="F22" s="194"/>
      <c r="G22" s="194"/>
      <c r="H22" s="195"/>
    </row>
    <row r="23" spans="3:16" x14ac:dyDescent="0.25">
      <c r="C23" s="193" t="s">
        <v>1</v>
      </c>
      <c r="D23" s="194" t="s">
        <v>55</v>
      </c>
      <c r="E23" s="194"/>
      <c r="F23" s="194"/>
      <c r="G23" s="194"/>
      <c r="H23" s="195"/>
    </row>
    <row r="24" spans="3:16" x14ac:dyDescent="0.25">
      <c r="C24" s="193" t="s">
        <v>2</v>
      </c>
      <c r="D24" s="194" t="s">
        <v>56</v>
      </c>
      <c r="E24" s="194"/>
      <c r="F24" s="194"/>
      <c r="G24" s="194"/>
      <c r="H24" s="195"/>
    </row>
    <row r="25" spans="3:16" x14ac:dyDescent="0.25">
      <c r="C25" s="193" t="s">
        <v>8</v>
      </c>
      <c r="D25" s="194" t="s">
        <v>57</v>
      </c>
      <c r="E25" s="194"/>
      <c r="F25" s="194"/>
      <c r="G25" s="194"/>
      <c r="H25" s="195"/>
    </row>
    <row r="26" spans="3:16" x14ac:dyDescent="0.25">
      <c r="C26" s="193" t="s">
        <v>58</v>
      </c>
      <c r="D26" s="194" t="s">
        <v>59</v>
      </c>
      <c r="E26" s="194"/>
      <c r="F26" s="194"/>
      <c r="G26" s="194"/>
      <c r="H26" s="195"/>
    </row>
    <row r="27" spans="3:16" x14ac:dyDescent="0.25">
      <c r="C27" s="193" t="s">
        <v>52</v>
      </c>
      <c r="D27" s="194" t="s">
        <v>60</v>
      </c>
      <c r="E27" s="194"/>
      <c r="F27" s="194"/>
      <c r="G27" s="194"/>
      <c r="H27" s="195"/>
    </row>
    <row r="28" spans="3:16" ht="15.75" thickBot="1" x14ac:dyDescent="0.3">
      <c r="C28" s="196" t="s">
        <v>10</v>
      </c>
      <c r="D28" s="197" t="s">
        <v>61</v>
      </c>
      <c r="E28" s="197"/>
      <c r="F28" s="197"/>
      <c r="G28" s="197"/>
      <c r="H28" s="198"/>
    </row>
    <row r="30" spans="3:16" x14ac:dyDescent="0.25">
      <c r="P30" t="s">
        <v>84</v>
      </c>
    </row>
  </sheetData>
  <mergeCells count="10">
    <mergeCell ref="C13:U13"/>
    <mergeCell ref="C14:U14"/>
    <mergeCell ref="C2:U2"/>
    <mergeCell ref="C1:U1"/>
    <mergeCell ref="C5:D5"/>
    <mergeCell ref="O5:Q5"/>
    <mergeCell ref="R5:T5"/>
    <mergeCell ref="C3:Q3"/>
    <mergeCell ref="C4:Q4"/>
    <mergeCell ref="H6:I6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C4" sqref="C4:D4"/>
    </sheetView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307" t="s">
        <v>18</v>
      </c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202"/>
    </row>
    <row r="2" spans="1:17" ht="18.75" x14ac:dyDescent="0.3">
      <c r="C2" s="304" t="s">
        <v>93</v>
      </c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</row>
    <row r="3" spans="1:17" ht="19.5" thickBot="1" x14ac:dyDescent="0.35">
      <c r="C3" s="304" t="s">
        <v>97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17" ht="26.25" x14ac:dyDescent="0.25">
      <c r="A4" s="232" t="s">
        <v>85</v>
      </c>
      <c r="B4" s="43" t="s">
        <v>0</v>
      </c>
      <c r="C4" s="301" t="s">
        <v>16</v>
      </c>
      <c r="D4" s="302"/>
      <c r="E4" s="7" t="s">
        <v>6</v>
      </c>
      <c r="F4" s="8" t="s">
        <v>4</v>
      </c>
      <c r="G4" s="8" t="s">
        <v>23</v>
      </c>
      <c r="H4" s="8" t="s">
        <v>1</v>
      </c>
      <c r="I4" s="8" t="s">
        <v>2</v>
      </c>
      <c r="J4" s="8" t="s">
        <v>3</v>
      </c>
      <c r="K4" s="8" t="s">
        <v>24</v>
      </c>
      <c r="L4" s="8" t="s">
        <v>8</v>
      </c>
      <c r="M4" s="8" t="s">
        <v>58</v>
      </c>
      <c r="N4" s="184" t="s">
        <v>52</v>
      </c>
      <c r="O4" s="43" t="s">
        <v>10</v>
      </c>
    </row>
    <row r="5" spans="1:17" ht="27" thickBot="1" x14ac:dyDescent="0.3">
      <c r="A5" s="215" t="s">
        <v>81</v>
      </c>
      <c r="B5" s="240" t="s">
        <v>81</v>
      </c>
      <c r="C5" s="24" t="s">
        <v>17</v>
      </c>
      <c r="D5" s="148" t="s">
        <v>11</v>
      </c>
      <c r="E5" s="94"/>
      <c r="F5" s="79"/>
      <c r="G5" s="79"/>
      <c r="H5" s="305" t="s">
        <v>95</v>
      </c>
      <c r="I5" s="306"/>
      <c r="J5" s="79"/>
      <c r="K5" s="79"/>
      <c r="L5" s="79"/>
      <c r="M5" s="79"/>
      <c r="N5" s="95" t="s">
        <v>94</v>
      </c>
      <c r="O5" s="44"/>
    </row>
    <row r="6" spans="1:17" x14ac:dyDescent="0.25">
      <c r="A6" s="217" t="s">
        <v>34</v>
      </c>
      <c r="B6" s="222">
        <v>41130</v>
      </c>
      <c r="C6">
        <f>'Inf Conc.'!C7</f>
        <v>2</v>
      </c>
      <c r="D6" s="141">
        <f>'Inf Conc.'!D7</f>
        <v>3.6</v>
      </c>
      <c r="E6" s="30"/>
      <c r="F6" s="39">
        <f>'Inf Conc.'!F7*C6*3.78</f>
        <v>309.95999999999998</v>
      </c>
      <c r="G6" s="124"/>
      <c r="H6" s="29">
        <f>'Inf Conc.'!H7*C6*3.78</f>
        <v>5.5943999999999994</v>
      </c>
      <c r="I6" s="29">
        <f>'Inf Conc.'!I7*C6*3.78</f>
        <v>5.5943999999999994</v>
      </c>
      <c r="J6" s="29">
        <f>'Inf Conc.'!J7*C6*3.78</f>
        <v>196.56</v>
      </c>
      <c r="K6" s="124"/>
      <c r="L6" s="29">
        <f>'Inf Conc.'!L7*C6*3.78</f>
        <v>22.68</v>
      </c>
      <c r="M6" s="127"/>
      <c r="N6" s="29">
        <f>'Inf Conc.'!N7*D6*3.78</f>
        <v>54.431999999999995</v>
      </c>
      <c r="O6" s="39">
        <f>'Inf Conc.'!U7*C6*3.78</f>
        <v>2109.2399999999998</v>
      </c>
      <c r="P6" s="58" t="s">
        <v>29</v>
      </c>
    </row>
    <row r="7" spans="1:17" x14ac:dyDescent="0.25">
      <c r="A7" s="229" t="s">
        <v>35</v>
      </c>
      <c r="B7" s="223"/>
      <c r="C7" s="3">
        <f>'Inf Conc.'!C8</f>
        <v>0</v>
      </c>
      <c r="D7" s="143">
        <f>'Inf Conc.'!D8</f>
        <v>0</v>
      </c>
      <c r="E7" s="32"/>
      <c r="F7" s="40">
        <f>'Inf Conc.'!F8*C7*3.78</f>
        <v>0</v>
      </c>
      <c r="G7" s="125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125"/>
      <c r="L7" s="3">
        <f>'Inf Conc.'!L8*C7*3.78</f>
        <v>0</v>
      </c>
      <c r="M7" s="128"/>
      <c r="N7" s="3">
        <f>'Inf Conc.'!N8*D7*3.78</f>
        <v>0</v>
      </c>
      <c r="O7" s="40">
        <f>'Inf Conc.'!U8*C7*3.78</f>
        <v>0</v>
      </c>
      <c r="P7" s="58" t="s">
        <v>30</v>
      </c>
    </row>
    <row r="8" spans="1:17" x14ac:dyDescent="0.25">
      <c r="A8" s="230" t="s">
        <v>36</v>
      </c>
      <c r="B8" s="224"/>
      <c r="C8" s="133">
        <f>'Inf Conc.'!C9</f>
        <v>0</v>
      </c>
      <c r="D8" s="149">
        <f>'Inf Conc.'!D9</f>
        <v>0</v>
      </c>
      <c r="E8" s="137"/>
      <c r="F8" s="135">
        <f>'Inf Conc.'!F9*C8*3.78</f>
        <v>0</v>
      </c>
      <c r="G8" s="138"/>
      <c r="H8" s="133">
        <f>'Inf Conc.'!H9*C8*3.78</f>
        <v>0</v>
      </c>
      <c r="I8" s="133">
        <f>'Inf Conc.'!I9*C8*3.78</f>
        <v>0</v>
      </c>
      <c r="J8" s="133">
        <f>'Inf Conc.'!J9*C8*3.78</f>
        <v>0</v>
      </c>
      <c r="K8" s="138"/>
      <c r="L8" s="133">
        <f>'Inf Conc.'!L9*C8*3.78</f>
        <v>0</v>
      </c>
      <c r="M8" s="139"/>
      <c r="N8" s="133">
        <f>'Inf Conc.'!N9*D8*3.78</f>
        <v>0</v>
      </c>
      <c r="O8" s="135">
        <f>'Inf Conc.'!U9*C8*3.78</f>
        <v>0</v>
      </c>
      <c r="P8" s="136" t="s">
        <v>26</v>
      </c>
    </row>
    <row r="9" spans="1:17" x14ac:dyDescent="0.25">
      <c r="A9" s="218" t="s">
        <v>37</v>
      </c>
      <c r="B9" s="225"/>
      <c r="C9" s="62">
        <f>'Inf Conc.'!C10</f>
        <v>0</v>
      </c>
      <c r="D9" s="142">
        <f>'Inf Conc.'!D10</f>
        <v>0</v>
      </c>
      <c r="E9" s="32">
        <f>'Inf Conc.'!E9*C9*3.78</f>
        <v>0</v>
      </c>
      <c r="F9" s="71">
        <f>'Inf Conc.'!F10*C9*3.78</f>
        <v>0</v>
      </c>
      <c r="G9" s="125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125">
        <f>'Inf Conc.'!K9*C9*3.78</f>
        <v>0</v>
      </c>
      <c r="L9" s="62">
        <f>'Inf Conc.'!L10*C9*3.78</f>
        <v>0</v>
      </c>
      <c r="M9" s="128">
        <f>'Inf Conc.'!M9*C9*3.78</f>
        <v>0</v>
      </c>
      <c r="N9" s="62">
        <f>'Inf Conc.'!N10*D9*3.78</f>
        <v>0</v>
      </c>
      <c r="O9" s="71">
        <f>'Inf Conc.'!U10*C9*3.78</f>
        <v>0</v>
      </c>
      <c r="P9" s="58" t="s">
        <v>29</v>
      </c>
    </row>
    <row r="10" spans="1:17" ht="15.75" thickBot="1" x14ac:dyDescent="0.3">
      <c r="A10" s="221" t="s">
        <v>38</v>
      </c>
      <c r="B10" s="226"/>
      <c r="C10" s="74">
        <f>'Inf Conc.'!C11</f>
        <v>0</v>
      </c>
      <c r="D10" s="145">
        <f>'Inf Conc.'!D11</f>
        <v>0</v>
      </c>
      <c r="E10" s="34"/>
      <c r="F10" s="75">
        <f>'Inf Conc.'!F11*C10*3.78</f>
        <v>0</v>
      </c>
      <c r="G10" s="126"/>
      <c r="H10" s="74">
        <f>'Inf Conc.'!H11*C10*3.78</f>
        <v>0</v>
      </c>
      <c r="I10" s="74">
        <f>'Inf Conc.'!I11*C10*3.78</f>
        <v>0</v>
      </c>
      <c r="J10" s="74">
        <f>'Inf Conc.'!J11*C10*3.78</f>
        <v>0</v>
      </c>
      <c r="K10" s="126"/>
      <c r="L10" s="74">
        <f>'Inf Conc.'!L11*C10*3.78</f>
        <v>0</v>
      </c>
      <c r="M10" s="129"/>
      <c r="N10" s="74">
        <f>'Inf Conc.'!N11*D10*3.78</f>
        <v>0</v>
      </c>
      <c r="O10" s="75">
        <f>'Inf Conc.'!U11*C10*3.78</f>
        <v>0</v>
      </c>
      <c r="P10" s="67" t="s">
        <v>27</v>
      </c>
    </row>
    <row r="12" spans="1:17" x14ac:dyDescent="0.25">
      <c r="C12" s="308" t="s">
        <v>74</v>
      </c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</row>
  </sheetData>
  <mergeCells count="6">
    <mergeCell ref="C4:D4"/>
    <mergeCell ref="C1:N1"/>
    <mergeCell ref="C12:O12"/>
    <mergeCell ref="C2:Q2"/>
    <mergeCell ref="C3:Q3"/>
    <mergeCell ref="H5:I5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abSelected="1" workbookViewId="0">
      <selection activeCell="X5" sqref="X5"/>
    </sheetView>
  </sheetViews>
  <sheetFormatPr defaultRowHeight="15" x14ac:dyDescent="0.25"/>
  <cols>
    <col min="1" max="1" width="12.28515625" customWidth="1"/>
    <col min="2" max="2" width="6.710937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31" ht="23.25" customHeight="1" x14ac:dyDescent="0.35">
      <c r="B1" s="300" t="s">
        <v>41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</row>
    <row r="2" spans="1:31" s="21" customFormat="1" ht="16.5" customHeight="1" x14ac:dyDescent="0.25">
      <c r="B2" s="299" t="s">
        <v>40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49"/>
      <c r="V2" s="49"/>
      <c r="X2" s="49"/>
    </row>
    <row r="3" spans="1:31" ht="18.75" x14ac:dyDescent="0.3">
      <c r="B3" s="304" t="s">
        <v>93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</row>
    <row r="4" spans="1:31" ht="18.75" x14ac:dyDescent="0.3">
      <c r="B4" s="304" t="s">
        <v>97</v>
      </c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</row>
    <row r="5" spans="1:31" s="21" customFormat="1" ht="25.5" customHeight="1" x14ac:dyDescent="0.25">
      <c r="B5" s="313" t="s">
        <v>69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237"/>
      <c r="X5" s="237"/>
    </row>
    <row r="6" spans="1:31" s="21" customFormat="1" ht="13.5" customHeight="1" x14ac:dyDescent="0.25">
      <c r="B6" s="186" t="s">
        <v>67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37"/>
      <c r="X6" s="237"/>
    </row>
    <row r="7" spans="1:31" s="21" customFormat="1" ht="12.75" customHeight="1" thickBot="1" x14ac:dyDescent="0.3">
      <c r="B7" s="314" t="s">
        <v>75</v>
      </c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50"/>
      <c r="V7" s="49"/>
      <c r="X7" s="49"/>
    </row>
    <row r="8" spans="1:31" ht="44.25" customHeight="1" x14ac:dyDescent="0.25">
      <c r="A8" s="188" t="s">
        <v>68</v>
      </c>
      <c r="B8" s="310" t="s">
        <v>16</v>
      </c>
      <c r="C8" s="311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66</v>
      </c>
      <c r="K8" s="12" t="s">
        <v>8</v>
      </c>
      <c r="L8" s="12" t="s">
        <v>58</v>
      </c>
      <c r="M8" s="189" t="s">
        <v>52</v>
      </c>
      <c r="N8" s="310" t="s">
        <v>9</v>
      </c>
      <c r="O8" s="312"/>
      <c r="P8" s="311"/>
      <c r="Q8" s="310" t="s">
        <v>48</v>
      </c>
      <c r="R8" s="312"/>
      <c r="S8" s="311"/>
      <c r="T8" s="13" t="s">
        <v>10</v>
      </c>
      <c r="U8" s="19" t="s">
        <v>20</v>
      </c>
      <c r="V8" s="19" t="s">
        <v>86</v>
      </c>
      <c r="W8" s="19" t="s">
        <v>22</v>
      </c>
      <c r="X8" s="20" t="s">
        <v>92</v>
      </c>
      <c r="Y8" s="21"/>
    </row>
    <row r="9" spans="1:31" ht="36.75" customHeight="1" thickBot="1" x14ac:dyDescent="0.3">
      <c r="A9" s="216" t="s">
        <v>81</v>
      </c>
      <c r="B9" s="14" t="s">
        <v>17</v>
      </c>
      <c r="C9" s="140" t="s">
        <v>11</v>
      </c>
      <c r="D9" s="150" t="s">
        <v>47</v>
      </c>
      <c r="E9" s="16"/>
      <c r="F9" s="16"/>
      <c r="G9" s="294" t="s">
        <v>55</v>
      </c>
      <c r="H9" s="294" t="s">
        <v>56</v>
      </c>
      <c r="I9" s="16"/>
      <c r="J9" s="16"/>
      <c r="K9" s="16"/>
      <c r="L9" s="16"/>
      <c r="M9" s="206" t="s">
        <v>72</v>
      </c>
      <c r="N9" s="14" t="s">
        <v>12</v>
      </c>
      <c r="O9" s="163" t="s">
        <v>13</v>
      </c>
      <c r="P9" s="140" t="s">
        <v>14</v>
      </c>
      <c r="Q9" s="14" t="s">
        <v>12</v>
      </c>
      <c r="R9" s="163" t="s">
        <v>13</v>
      </c>
      <c r="S9" s="140"/>
      <c r="T9" s="15"/>
      <c r="U9" s="242" t="s">
        <v>21</v>
      </c>
      <c r="V9" s="242" t="s">
        <v>87</v>
      </c>
      <c r="W9" s="255" t="s">
        <v>49</v>
      </c>
      <c r="X9" s="256" t="s">
        <v>88</v>
      </c>
      <c r="Y9" s="21"/>
    </row>
    <row r="10" spans="1:31" ht="15.75" thickBot="1" x14ac:dyDescent="0.3">
      <c r="A10" s="222">
        <v>41109</v>
      </c>
      <c r="B10" s="271">
        <v>1.9790000000000001</v>
      </c>
      <c r="C10" s="141">
        <v>3.6</v>
      </c>
      <c r="D10" s="29">
        <f>SUM(F10,G10,H10)</f>
        <v>18.12</v>
      </c>
      <c r="E10" s="29">
        <v>4.9000000000000004</v>
      </c>
      <c r="F10" s="29">
        <v>3.7</v>
      </c>
      <c r="G10" s="29">
        <v>14</v>
      </c>
      <c r="H10" s="29">
        <v>0.42</v>
      </c>
      <c r="I10" s="29">
        <v>2.6</v>
      </c>
      <c r="J10" s="83"/>
      <c r="K10" s="29">
        <v>5.3</v>
      </c>
      <c r="L10" s="29">
        <v>4.4000000000000004</v>
      </c>
      <c r="M10" s="29">
        <v>4.0999999999999996</v>
      </c>
      <c r="N10" s="66">
        <v>6.5</v>
      </c>
      <c r="O10" s="153">
        <v>6.7</v>
      </c>
      <c r="P10" s="158"/>
      <c r="Q10" s="82"/>
      <c r="R10" s="168"/>
      <c r="S10" s="173">
        <v>18.989999999999998</v>
      </c>
      <c r="T10" s="26">
        <v>18</v>
      </c>
      <c r="U10" s="243">
        <f>SUM('Inf Conc.'!$F$7,'Inf Conc.'!$H$7,'Inf Conc.'!$I$7)-SUM(E10,G10,H10)</f>
        <v>23.160000000000004</v>
      </c>
      <c r="V10" s="267">
        <f>((SUM('Inf Conc.'!$F$7,'Inf Conc.'!$H$7,'Inf Conc.'!$I$7))-(SUM(E10,G10,H10)))/(SUM('Inf Conc.'!$F$7,'Inf Conc.'!$H$7,'Inf Conc.'!$I$7))</f>
        <v>0.54519774011299438</v>
      </c>
      <c r="W10" s="249">
        <f>'Inf Conc.'!$L$7-K10</f>
        <v>-2.2999999999999998</v>
      </c>
      <c r="X10" s="264">
        <f>('Inf Conc.'!$L$7-K10)/('Inf Conc.'!$L$7)</f>
        <v>-0.76666666666666661</v>
      </c>
    </row>
    <row r="11" spans="1:31" ht="15.75" thickBot="1" x14ac:dyDescent="0.3">
      <c r="A11" s="225">
        <v>41130</v>
      </c>
      <c r="B11" s="70">
        <v>1.8680000000000001</v>
      </c>
      <c r="C11" s="142">
        <v>3.6</v>
      </c>
      <c r="D11" s="62">
        <f t="shared" ref="D11:D45" si="0">SUM(F11,G11,H11)</f>
        <v>19.43</v>
      </c>
      <c r="E11" s="62">
        <v>5</v>
      </c>
      <c r="F11" s="62">
        <v>4</v>
      </c>
      <c r="G11" s="62">
        <v>15</v>
      </c>
      <c r="H11" s="62">
        <v>0.43</v>
      </c>
      <c r="I11" s="62">
        <v>2.4</v>
      </c>
      <c r="J11" s="83"/>
      <c r="K11" s="62">
        <v>4.8</v>
      </c>
      <c r="L11" s="62">
        <v>5.4</v>
      </c>
      <c r="M11" s="62">
        <v>5.0999999999999996</v>
      </c>
      <c r="N11" s="63">
        <v>6.47</v>
      </c>
      <c r="O11" s="156">
        <v>6.8</v>
      </c>
      <c r="P11" s="161"/>
      <c r="Q11" s="84"/>
      <c r="R11" s="169"/>
      <c r="S11" s="174">
        <v>20.239999999999998</v>
      </c>
      <c r="T11" s="70">
        <v>20</v>
      </c>
      <c r="U11" s="244"/>
      <c r="V11" s="259">
        <f>((SUM('Inf Conc.'!$F$7,'Inf Conc.'!$H$7,'Inf Conc.'!$I$7))-(SUM(E11,G11,H11)))/(SUM('Inf Conc.'!$F$7,'Inf Conc.'!$H$7,'Inf Conc.'!$I$7))</f>
        <v>0.51906779661016955</v>
      </c>
      <c r="W11" s="250"/>
      <c r="X11" s="265">
        <f>('Inf Conc.'!$L$7-K11)/('Inf Conc.'!$L$7)</f>
        <v>-0.6</v>
      </c>
    </row>
    <row r="12" spans="1:31" ht="15.75" thickBot="1" x14ac:dyDescent="0.3">
      <c r="A12" s="224">
        <v>41176</v>
      </c>
      <c r="B12" s="130">
        <v>2.0859999999999999</v>
      </c>
      <c r="C12" s="149">
        <v>3.8</v>
      </c>
      <c r="D12" s="133">
        <f t="shared" si="0"/>
        <v>19.75</v>
      </c>
      <c r="E12" s="133">
        <v>6.2</v>
      </c>
      <c r="F12" s="133">
        <v>5.2</v>
      </c>
      <c r="G12" s="133">
        <v>14</v>
      </c>
      <c r="H12" s="133">
        <v>0.55000000000000004</v>
      </c>
      <c r="I12" s="133">
        <v>3.5</v>
      </c>
      <c r="J12" s="83"/>
      <c r="K12" s="133">
        <v>5.4</v>
      </c>
      <c r="L12" s="133">
        <v>5.3</v>
      </c>
      <c r="M12" s="133">
        <v>4.9000000000000004</v>
      </c>
      <c r="N12" s="134">
        <v>6.2</v>
      </c>
      <c r="O12" s="155">
        <v>6.5</v>
      </c>
      <c r="P12" s="160"/>
      <c r="Q12" s="268"/>
      <c r="R12" s="269"/>
      <c r="S12" s="270">
        <v>19.940000000000001</v>
      </c>
      <c r="T12" s="135">
        <v>20</v>
      </c>
      <c r="U12" s="245"/>
      <c r="V12" s="260">
        <f>((SUM('Inf Conc.'!$F$7,'Inf Conc.'!$H$7,'Inf Conc.'!$I$7))-(SUM(E12,G12,H12)))/(SUM('Inf Conc.'!$F$7,'Inf Conc.'!$H$7,'Inf Conc.'!$I$7))</f>
        <v>0.51153483992467053</v>
      </c>
      <c r="W12" s="251"/>
      <c r="X12" s="266">
        <f>('Inf Conc.'!$L$7-K12)/('Inf Conc.'!$L$7)</f>
        <v>-0.80000000000000016</v>
      </c>
      <c r="Y12" s="58" t="s">
        <v>29</v>
      </c>
    </row>
    <row r="13" spans="1:31" ht="15.75" thickBot="1" x14ac:dyDescent="0.3">
      <c r="A13" s="227">
        <v>41184</v>
      </c>
      <c r="B13" s="1">
        <v>1.8969999999999345</v>
      </c>
      <c r="C13" s="143">
        <v>3.9</v>
      </c>
      <c r="D13" s="3">
        <f t="shared" si="0"/>
        <v>20.669999999999998</v>
      </c>
      <c r="E13" s="3">
        <v>5.9</v>
      </c>
      <c r="F13" s="3">
        <v>5.2</v>
      </c>
      <c r="G13" s="3">
        <v>15</v>
      </c>
      <c r="H13" s="3">
        <v>0.47</v>
      </c>
      <c r="I13" s="3">
        <v>3.6</v>
      </c>
      <c r="J13" s="83"/>
      <c r="K13" s="3">
        <v>5.5</v>
      </c>
      <c r="L13" s="295">
        <v>5</v>
      </c>
      <c r="M13" s="3">
        <v>5.4</v>
      </c>
      <c r="N13" s="57">
        <v>6.2</v>
      </c>
      <c r="O13" s="164">
        <v>6.3</v>
      </c>
      <c r="P13" s="166"/>
      <c r="Q13" s="56"/>
      <c r="R13" s="170"/>
      <c r="S13" s="175">
        <v>20.9</v>
      </c>
      <c r="T13" s="1">
        <v>23</v>
      </c>
      <c r="U13" s="247"/>
      <c r="V13" s="253"/>
      <c r="W13" s="253"/>
      <c r="X13" s="81"/>
    </row>
    <row r="14" spans="1:31" ht="15.75" thickBot="1" x14ac:dyDescent="0.3">
      <c r="A14" s="225">
        <v>41226</v>
      </c>
      <c r="B14" s="70">
        <v>2.0389999999999873</v>
      </c>
      <c r="C14" s="142">
        <v>4.0999999999999996</v>
      </c>
      <c r="D14" s="62">
        <f t="shared" si="0"/>
        <v>28.330000000000002</v>
      </c>
      <c r="E14" s="62">
        <v>9.1999999999999993</v>
      </c>
      <c r="F14" s="62">
        <v>7.8</v>
      </c>
      <c r="G14" s="62">
        <v>20</v>
      </c>
      <c r="H14" s="62">
        <v>0.53</v>
      </c>
      <c r="I14" s="62">
        <v>6.4</v>
      </c>
      <c r="J14" s="83"/>
      <c r="K14" s="296">
        <v>5</v>
      </c>
      <c r="L14" s="62">
        <v>4.3</v>
      </c>
      <c r="M14" s="62">
        <v>4.3</v>
      </c>
      <c r="N14" s="63">
        <v>6.95</v>
      </c>
      <c r="O14" s="156">
        <v>7.01</v>
      </c>
      <c r="P14" s="161"/>
      <c r="Q14" s="84"/>
      <c r="R14" s="169"/>
      <c r="S14" s="174">
        <v>17.79</v>
      </c>
      <c r="T14" s="70">
        <v>18</v>
      </c>
      <c r="U14" s="244"/>
      <c r="V14" s="250"/>
      <c r="W14" s="250"/>
      <c r="X14" s="86"/>
    </row>
    <row r="15" spans="1:31" ht="15.75" thickBot="1" x14ac:dyDescent="0.3">
      <c r="A15" s="224">
        <v>41256</v>
      </c>
      <c r="B15" s="130">
        <v>2.8339999999998327</v>
      </c>
      <c r="C15" s="149">
        <v>5.2</v>
      </c>
      <c r="D15" s="133">
        <f t="shared" si="0"/>
        <v>21.05</v>
      </c>
      <c r="E15" s="133">
        <v>5.5</v>
      </c>
      <c r="F15" s="133">
        <v>3.6</v>
      </c>
      <c r="G15" s="133">
        <v>17</v>
      </c>
      <c r="H15" s="133">
        <v>0.45</v>
      </c>
      <c r="I15" s="133">
        <v>3.5</v>
      </c>
      <c r="J15" s="83"/>
      <c r="K15" s="133">
        <v>3.4</v>
      </c>
      <c r="L15" s="318">
        <v>3.2</v>
      </c>
      <c r="M15" s="133">
        <v>2.8</v>
      </c>
      <c r="N15" s="134">
        <v>7.01</v>
      </c>
      <c r="O15" s="155">
        <v>7.14</v>
      </c>
      <c r="P15" s="160"/>
      <c r="Q15" s="268"/>
      <c r="R15" s="269"/>
      <c r="S15" s="270">
        <v>16.48</v>
      </c>
      <c r="T15" s="135">
        <v>23</v>
      </c>
      <c r="U15" s="245"/>
      <c r="V15" s="251"/>
      <c r="W15" s="251"/>
      <c r="X15" s="38"/>
      <c r="Y15" s="23" t="s">
        <v>28</v>
      </c>
      <c r="AB15" s="319" t="s">
        <v>96</v>
      </c>
      <c r="AC15" s="319"/>
      <c r="AD15" s="319"/>
      <c r="AE15" s="319"/>
    </row>
    <row r="16" spans="1:31" ht="15.75" thickBot="1" x14ac:dyDescent="0.3">
      <c r="A16" s="227">
        <v>41275</v>
      </c>
      <c r="B16" s="1"/>
      <c r="C16" s="143"/>
      <c r="D16" s="3">
        <f t="shared" si="0"/>
        <v>0</v>
      </c>
      <c r="E16" s="3"/>
      <c r="F16" s="3"/>
      <c r="G16" s="3"/>
      <c r="H16" s="3"/>
      <c r="I16" s="3"/>
      <c r="J16" s="83"/>
      <c r="K16" s="3"/>
      <c r="L16" s="3"/>
      <c r="M16" s="3"/>
      <c r="N16" s="57"/>
      <c r="O16" s="164"/>
      <c r="P16" s="166"/>
      <c r="Q16" s="56"/>
      <c r="R16" s="170"/>
      <c r="S16" s="175"/>
      <c r="T16" s="1"/>
      <c r="U16" s="247"/>
      <c r="V16" s="253"/>
      <c r="W16" s="253"/>
      <c r="X16" s="81"/>
    </row>
    <row r="17" spans="1:25" ht="15.75" thickBot="1" x14ac:dyDescent="0.3">
      <c r="A17" s="225">
        <v>41306</v>
      </c>
      <c r="B17" s="70"/>
      <c r="C17" s="142"/>
      <c r="D17" s="62">
        <f t="shared" si="0"/>
        <v>0</v>
      </c>
      <c r="E17" s="62"/>
      <c r="F17" s="62"/>
      <c r="G17" s="62"/>
      <c r="H17" s="62"/>
      <c r="I17" s="62"/>
      <c r="J17" s="83"/>
      <c r="K17" s="62"/>
      <c r="L17" s="62"/>
      <c r="M17" s="62"/>
      <c r="N17" s="63"/>
      <c r="O17" s="156"/>
      <c r="P17" s="161"/>
      <c r="Q17" s="84"/>
      <c r="R17" s="169"/>
      <c r="S17" s="174"/>
      <c r="T17" s="70"/>
      <c r="U17" s="244"/>
      <c r="V17" s="250"/>
      <c r="W17" s="250"/>
      <c r="X17" s="86"/>
    </row>
    <row r="18" spans="1:25" ht="15.75" thickBot="1" x14ac:dyDescent="0.3">
      <c r="A18" s="224">
        <v>41334</v>
      </c>
      <c r="B18" s="130"/>
      <c r="C18" s="149"/>
      <c r="D18" s="133">
        <f t="shared" si="0"/>
        <v>0</v>
      </c>
      <c r="E18" s="133"/>
      <c r="F18" s="133"/>
      <c r="G18" s="133"/>
      <c r="H18" s="133"/>
      <c r="I18" s="133"/>
      <c r="J18" s="83"/>
      <c r="K18" s="133"/>
      <c r="L18" s="133"/>
      <c r="M18" s="133"/>
      <c r="N18" s="134"/>
      <c r="O18" s="155"/>
      <c r="P18" s="160"/>
      <c r="Q18" s="268"/>
      <c r="R18" s="269"/>
      <c r="S18" s="270"/>
      <c r="T18" s="135"/>
      <c r="U18" s="245"/>
      <c r="V18" s="251"/>
      <c r="W18" s="251"/>
      <c r="X18" s="38"/>
      <c r="Y18" s="23" t="s">
        <v>30</v>
      </c>
    </row>
    <row r="19" spans="1:25" ht="15.75" thickBot="1" x14ac:dyDescent="0.3">
      <c r="A19" s="227">
        <v>41365</v>
      </c>
      <c r="B19" s="1"/>
      <c r="C19" s="143"/>
      <c r="D19" s="3">
        <f t="shared" si="0"/>
        <v>0</v>
      </c>
      <c r="E19" s="3"/>
      <c r="F19" s="3"/>
      <c r="G19" s="3"/>
      <c r="H19" s="3"/>
      <c r="I19" s="3"/>
      <c r="J19" s="83"/>
      <c r="K19" s="3"/>
      <c r="L19" s="3"/>
      <c r="M19" s="3"/>
      <c r="N19" s="57"/>
      <c r="O19" s="164"/>
      <c r="P19" s="166"/>
      <c r="Q19" s="56"/>
      <c r="R19" s="170"/>
      <c r="S19" s="175"/>
      <c r="T19" s="1"/>
      <c r="U19" s="247"/>
      <c r="V19" s="253"/>
      <c r="W19" s="253"/>
      <c r="X19" s="81"/>
    </row>
    <row r="20" spans="1:25" ht="15.75" thickBot="1" x14ac:dyDescent="0.3">
      <c r="A20" s="225">
        <v>41395</v>
      </c>
      <c r="B20" s="70"/>
      <c r="C20" s="142"/>
      <c r="D20" s="62">
        <f t="shared" si="0"/>
        <v>0</v>
      </c>
      <c r="E20" s="62"/>
      <c r="F20" s="62"/>
      <c r="G20" s="62"/>
      <c r="H20" s="62"/>
      <c r="I20" s="62"/>
      <c r="J20" s="83"/>
      <c r="K20" s="62"/>
      <c r="L20" s="62"/>
      <c r="M20" s="62"/>
      <c r="N20" s="63"/>
      <c r="O20" s="156"/>
      <c r="P20" s="161"/>
      <c r="Q20" s="84"/>
      <c r="R20" s="169"/>
      <c r="S20" s="174"/>
      <c r="T20" s="70"/>
      <c r="U20" s="244"/>
      <c r="V20" s="250"/>
      <c r="W20" s="250"/>
      <c r="X20" s="86"/>
    </row>
    <row r="21" spans="1:25" ht="15.75" thickBot="1" x14ac:dyDescent="0.3">
      <c r="A21" s="224">
        <v>41426</v>
      </c>
      <c r="B21" s="130"/>
      <c r="C21" s="149"/>
      <c r="D21" s="133">
        <f t="shared" si="0"/>
        <v>0</v>
      </c>
      <c r="E21" s="133"/>
      <c r="F21" s="133"/>
      <c r="G21" s="133"/>
      <c r="H21" s="133"/>
      <c r="I21" s="133"/>
      <c r="J21" s="83"/>
      <c r="K21" s="133"/>
      <c r="L21" s="133"/>
      <c r="M21" s="133"/>
      <c r="N21" s="134"/>
      <c r="O21" s="155"/>
      <c r="P21" s="160"/>
      <c r="Q21" s="268"/>
      <c r="R21" s="269"/>
      <c r="S21" s="270"/>
      <c r="T21" s="135"/>
      <c r="U21" s="245"/>
      <c r="V21" s="251"/>
      <c r="W21" s="251"/>
      <c r="X21" s="38"/>
      <c r="Y21" s="42" t="s">
        <v>26</v>
      </c>
    </row>
    <row r="22" spans="1:25" ht="15.75" thickBot="1" x14ac:dyDescent="0.3">
      <c r="A22" s="227">
        <v>41456</v>
      </c>
      <c r="B22" s="1"/>
      <c r="C22" s="143"/>
      <c r="D22" s="3">
        <f t="shared" si="0"/>
        <v>0</v>
      </c>
      <c r="E22" s="3"/>
      <c r="F22" s="3"/>
      <c r="G22" s="3"/>
      <c r="H22" s="3"/>
      <c r="I22" s="3"/>
      <c r="J22" s="83"/>
      <c r="K22" s="3"/>
      <c r="L22" s="3"/>
      <c r="M22" s="3"/>
      <c r="N22" s="57"/>
      <c r="O22" s="164"/>
      <c r="P22" s="166"/>
      <c r="Q22" s="56"/>
      <c r="R22" s="170"/>
      <c r="S22" s="175"/>
      <c r="T22" s="1"/>
      <c r="U22" s="247"/>
      <c r="V22" s="253"/>
      <c r="W22" s="253"/>
      <c r="X22" s="81"/>
    </row>
    <row r="23" spans="1:25" ht="15.75" thickBot="1" x14ac:dyDescent="0.3">
      <c r="A23" s="225">
        <v>41470</v>
      </c>
      <c r="B23" s="70"/>
      <c r="C23" s="142"/>
      <c r="D23" s="62">
        <f t="shared" si="0"/>
        <v>0</v>
      </c>
      <c r="E23" s="62"/>
      <c r="F23" s="62"/>
      <c r="G23" s="62"/>
      <c r="H23" s="62"/>
      <c r="I23" s="62"/>
      <c r="J23" s="83"/>
      <c r="K23" s="62"/>
      <c r="L23" s="62"/>
      <c r="M23" s="62"/>
      <c r="N23" s="63"/>
      <c r="O23" s="156"/>
      <c r="P23" s="161"/>
      <c r="Q23" s="84"/>
      <c r="R23" s="169"/>
      <c r="S23" s="174"/>
      <c r="T23" s="70"/>
      <c r="U23" s="244"/>
      <c r="V23" s="250"/>
      <c r="W23" s="250"/>
      <c r="X23" s="86"/>
    </row>
    <row r="24" spans="1:25" ht="15.75" thickBot="1" x14ac:dyDescent="0.3">
      <c r="A24" s="227">
        <v>41487</v>
      </c>
      <c r="B24" s="1"/>
      <c r="C24" s="143"/>
      <c r="D24" s="3">
        <f t="shared" si="0"/>
        <v>0</v>
      </c>
      <c r="E24" s="3"/>
      <c r="F24" s="3"/>
      <c r="G24" s="3"/>
      <c r="H24" s="3"/>
      <c r="I24" s="3"/>
      <c r="J24" s="83"/>
      <c r="K24" s="3"/>
      <c r="L24" s="3"/>
      <c r="M24" s="3"/>
      <c r="N24" s="57"/>
      <c r="O24" s="164"/>
      <c r="P24" s="166"/>
      <c r="Q24" s="56"/>
      <c r="R24" s="170"/>
      <c r="S24" s="175"/>
      <c r="T24" s="1"/>
      <c r="U24" s="245"/>
      <c r="V24" s="251"/>
      <c r="W24" s="251"/>
      <c r="X24" s="38"/>
    </row>
    <row r="25" spans="1:25" ht="15.75" thickBot="1" x14ac:dyDescent="0.3">
      <c r="A25" s="225">
        <v>41501</v>
      </c>
      <c r="B25" s="70"/>
      <c r="C25" s="142"/>
      <c r="D25" s="62">
        <f t="shared" si="0"/>
        <v>0</v>
      </c>
      <c r="E25" s="62"/>
      <c r="F25" s="62"/>
      <c r="G25" s="62"/>
      <c r="H25" s="62"/>
      <c r="I25" s="62"/>
      <c r="J25" s="83"/>
      <c r="K25" s="62"/>
      <c r="L25" s="62"/>
      <c r="M25" s="62"/>
      <c r="N25" s="63"/>
      <c r="O25" s="156"/>
      <c r="P25" s="161"/>
      <c r="Q25" s="84"/>
      <c r="R25" s="169"/>
      <c r="S25" s="174"/>
      <c r="T25" s="70"/>
      <c r="U25" s="244"/>
      <c r="V25" s="250"/>
      <c r="W25" s="250"/>
      <c r="X25" s="86"/>
    </row>
    <row r="26" spans="1:25" ht="15.75" thickBot="1" x14ac:dyDescent="0.3">
      <c r="A26" s="227">
        <v>41518</v>
      </c>
      <c r="B26" s="1"/>
      <c r="C26" s="143"/>
      <c r="D26" s="3">
        <f t="shared" si="0"/>
        <v>0</v>
      </c>
      <c r="E26" s="3"/>
      <c r="F26" s="3"/>
      <c r="G26" s="3"/>
      <c r="H26" s="3"/>
      <c r="I26" s="3"/>
      <c r="J26" s="83"/>
      <c r="K26" s="3"/>
      <c r="L26" s="3"/>
      <c r="M26" s="3"/>
      <c r="N26" s="57"/>
      <c r="O26" s="164"/>
      <c r="P26" s="166"/>
      <c r="Q26" s="56"/>
      <c r="R26" s="170"/>
      <c r="S26" s="175"/>
      <c r="T26" s="1"/>
      <c r="U26" s="245"/>
      <c r="V26" s="251"/>
      <c r="W26" s="251"/>
      <c r="X26" s="38"/>
    </row>
    <row r="27" spans="1:25" ht="15.75" thickBot="1" x14ac:dyDescent="0.3">
      <c r="A27" s="228">
        <v>41532</v>
      </c>
      <c r="B27" s="68"/>
      <c r="C27" s="144"/>
      <c r="D27" s="68">
        <f t="shared" si="0"/>
        <v>0</v>
      </c>
      <c r="E27" s="64"/>
      <c r="F27" s="64"/>
      <c r="G27" s="64"/>
      <c r="H27" s="64"/>
      <c r="I27" s="64"/>
      <c r="J27" s="83"/>
      <c r="K27" s="64"/>
      <c r="L27" s="64"/>
      <c r="M27" s="64"/>
      <c r="N27" s="65"/>
      <c r="O27" s="165"/>
      <c r="P27" s="167"/>
      <c r="Q27" s="87"/>
      <c r="R27" s="171"/>
      <c r="S27" s="176"/>
      <c r="T27" s="68"/>
      <c r="U27" s="246"/>
      <c r="V27" s="252"/>
      <c r="W27" s="252"/>
      <c r="X27" s="89"/>
      <c r="Y27" s="23" t="s">
        <v>29</v>
      </c>
    </row>
    <row r="28" spans="1:25" ht="15.75" thickBot="1" x14ac:dyDescent="0.3">
      <c r="A28" s="227">
        <v>41548</v>
      </c>
      <c r="B28" s="1"/>
      <c r="C28" s="143"/>
      <c r="D28" s="3">
        <f t="shared" si="0"/>
        <v>0</v>
      </c>
      <c r="E28" s="3"/>
      <c r="F28" s="3"/>
      <c r="G28" s="3"/>
      <c r="H28" s="3"/>
      <c r="I28" s="3"/>
      <c r="J28" s="83"/>
      <c r="K28" s="3"/>
      <c r="L28" s="3"/>
      <c r="M28" s="3"/>
      <c r="N28" s="57"/>
      <c r="O28" s="164"/>
      <c r="P28" s="166"/>
      <c r="Q28" s="56"/>
      <c r="R28" s="170"/>
      <c r="S28" s="175"/>
      <c r="T28" s="1"/>
      <c r="U28" s="247"/>
      <c r="V28" s="253"/>
      <c r="W28" s="253"/>
      <c r="X28" s="81"/>
    </row>
    <row r="29" spans="1:25" ht="15.75" thickBot="1" x14ac:dyDescent="0.3">
      <c r="A29" s="225">
        <v>41562</v>
      </c>
      <c r="B29" s="70"/>
      <c r="C29" s="142"/>
      <c r="D29" s="62">
        <f t="shared" si="0"/>
        <v>0</v>
      </c>
      <c r="E29" s="62"/>
      <c r="F29" s="62"/>
      <c r="G29" s="62"/>
      <c r="H29" s="62"/>
      <c r="I29" s="62"/>
      <c r="J29" s="83"/>
      <c r="K29" s="62"/>
      <c r="L29" s="62"/>
      <c r="M29" s="62"/>
      <c r="N29" s="63"/>
      <c r="O29" s="156"/>
      <c r="P29" s="161"/>
      <c r="Q29" s="84"/>
      <c r="R29" s="169"/>
      <c r="S29" s="174"/>
      <c r="T29" s="70"/>
      <c r="U29" s="244"/>
      <c r="V29" s="250"/>
      <c r="W29" s="250"/>
      <c r="X29" s="86"/>
    </row>
    <row r="30" spans="1:25" ht="15.75" thickBot="1" x14ac:dyDescent="0.3">
      <c r="A30" s="227">
        <v>41579</v>
      </c>
      <c r="B30" s="1"/>
      <c r="C30" s="143"/>
      <c r="D30" s="3">
        <f t="shared" si="0"/>
        <v>0</v>
      </c>
      <c r="E30" s="3"/>
      <c r="F30" s="3"/>
      <c r="G30" s="3"/>
      <c r="H30" s="3"/>
      <c r="I30" s="3"/>
      <c r="J30" s="83"/>
      <c r="K30" s="3"/>
      <c r="L30" s="3"/>
      <c r="M30" s="3"/>
      <c r="N30" s="57"/>
      <c r="O30" s="164"/>
      <c r="P30" s="166"/>
      <c r="Q30" s="56"/>
      <c r="R30" s="170"/>
      <c r="S30" s="175"/>
      <c r="T30" s="1"/>
      <c r="U30" s="245"/>
      <c r="V30" s="251"/>
      <c r="W30" s="251"/>
      <c r="X30" s="38"/>
    </row>
    <row r="31" spans="1:25" ht="15.75" thickBot="1" x14ac:dyDescent="0.3">
      <c r="A31" s="225">
        <v>41593</v>
      </c>
      <c r="B31" s="70"/>
      <c r="C31" s="142"/>
      <c r="D31" s="62">
        <f t="shared" si="0"/>
        <v>0</v>
      </c>
      <c r="E31" s="62"/>
      <c r="F31" s="62"/>
      <c r="G31" s="62"/>
      <c r="H31" s="62"/>
      <c r="I31" s="62"/>
      <c r="J31" s="83"/>
      <c r="K31" s="62"/>
      <c r="L31" s="62"/>
      <c r="M31" s="62"/>
      <c r="N31" s="63"/>
      <c r="O31" s="156"/>
      <c r="P31" s="161"/>
      <c r="Q31" s="84"/>
      <c r="R31" s="169"/>
      <c r="S31" s="174"/>
      <c r="T31" s="70"/>
      <c r="U31" s="244"/>
      <c r="V31" s="250"/>
      <c r="W31" s="250"/>
      <c r="X31" s="86"/>
    </row>
    <row r="32" spans="1:25" ht="15.75" thickBot="1" x14ac:dyDescent="0.3">
      <c r="A32" s="227">
        <v>41609</v>
      </c>
      <c r="B32" s="1"/>
      <c r="C32" s="143"/>
      <c r="D32" s="3">
        <f t="shared" si="0"/>
        <v>0</v>
      </c>
      <c r="E32" s="3"/>
      <c r="F32" s="3"/>
      <c r="G32" s="3"/>
      <c r="H32" s="3"/>
      <c r="I32" s="3"/>
      <c r="J32" s="83"/>
      <c r="K32" s="3"/>
      <c r="L32" s="3"/>
      <c r="M32" s="3"/>
      <c r="N32" s="57"/>
      <c r="O32" s="164"/>
      <c r="P32" s="166"/>
      <c r="Q32" s="56"/>
      <c r="R32" s="170"/>
      <c r="S32" s="175"/>
      <c r="T32" s="1"/>
      <c r="U32" s="245"/>
      <c r="V32" s="251"/>
      <c r="W32" s="251"/>
      <c r="X32" s="38"/>
    </row>
    <row r="33" spans="1:25" ht="15.75" thickBot="1" x14ac:dyDescent="0.3">
      <c r="A33" s="228">
        <v>41623</v>
      </c>
      <c r="B33" s="68"/>
      <c r="C33" s="144"/>
      <c r="D33" s="68">
        <f t="shared" si="0"/>
        <v>0</v>
      </c>
      <c r="E33" s="64"/>
      <c r="F33" s="64"/>
      <c r="G33" s="64"/>
      <c r="H33" s="64"/>
      <c r="I33" s="64"/>
      <c r="J33" s="83"/>
      <c r="K33" s="64"/>
      <c r="L33" s="64"/>
      <c r="M33" s="64"/>
      <c r="N33" s="65"/>
      <c r="O33" s="165"/>
      <c r="P33" s="167"/>
      <c r="Q33" s="87"/>
      <c r="R33" s="171"/>
      <c r="S33" s="176"/>
      <c r="T33" s="68"/>
      <c r="U33" s="246"/>
      <c r="V33" s="252"/>
      <c r="W33" s="252"/>
      <c r="X33" s="89"/>
      <c r="Y33" s="23" t="s">
        <v>28</v>
      </c>
    </row>
    <row r="34" spans="1:25" ht="15.75" thickBot="1" x14ac:dyDescent="0.3">
      <c r="A34" s="227">
        <v>41640</v>
      </c>
      <c r="B34" s="1"/>
      <c r="C34" s="143"/>
      <c r="D34" s="3">
        <f t="shared" si="0"/>
        <v>0</v>
      </c>
      <c r="E34" s="3"/>
      <c r="F34" s="3"/>
      <c r="G34" s="3"/>
      <c r="H34" s="3"/>
      <c r="I34" s="3"/>
      <c r="J34" s="83"/>
      <c r="K34" s="3"/>
      <c r="L34" s="3"/>
      <c r="M34" s="3"/>
      <c r="N34" s="57"/>
      <c r="O34" s="164"/>
      <c r="P34" s="166"/>
      <c r="Q34" s="56"/>
      <c r="R34" s="170"/>
      <c r="S34" s="175"/>
      <c r="T34" s="1"/>
      <c r="U34" s="247"/>
      <c r="V34" s="253"/>
      <c r="W34" s="253"/>
      <c r="X34" s="81"/>
    </row>
    <row r="35" spans="1:25" ht="15.75" thickBot="1" x14ac:dyDescent="0.3">
      <c r="A35" s="225">
        <v>41654</v>
      </c>
      <c r="B35" s="70"/>
      <c r="C35" s="142"/>
      <c r="D35" s="62">
        <f t="shared" si="0"/>
        <v>0</v>
      </c>
      <c r="E35" s="62"/>
      <c r="F35" s="62"/>
      <c r="G35" s="62"/>
      <c r="H35" s="62"/>
      <c r="I35" s="62"/>
      <c r="J35" s="83"/>
      <c r="K35" s="62"/>
      <c r="L35" s="62"/>
      <c r="M35" s="62"/>
      <c r="N35" s="63"/>
      <c r="O35" s="156"/>
      <c r="P35" s="161"/>
      <c r="Q35" s="84"/>
      <c r="R35" s="169"/>
      <c r="S35" s="174"/>
      <c r="T35" s="70"/>
      <c r="U35" s="244"/>
      <c r="V35" s="250"/>
      <c r="W35" s="250"/>
      <c r="X35" s="86"/>
    </row>
    <row r="36" spans="1:25" ht="15.75" thickBot="1" x14ac:dyDescent="0.3">
      <c r="A36" s="227">
        <v>41671</v>
      </c>
      <c r="B36" s="1"/>
      <c r="C36" s="143"/>
      <c r="D36" s="3">
        <f t="shared" si="0"/>
        <v>0</v>
      </c>
      <c r="E36" s="3"/>
      <c r="F36" s="3"/>
      <c r="G36" s="3"/>
      <c r="H36" s="3"/>
      <c r="I36" s="3"/>
      <c r="J36" s="83"/>
      <c r="K36" s="3"/>
      <c r="L36" s="3"/>
      <c r="M36" s="3"/>
      <c r="N36" s="57"/>
      <c r="O36" s="164"/>
      <c r="P36" s="166"/>
      <c r="Q36" s="56"/>
      <c r="R36" s="170"/>
      <c r="S36" s="175"/>
      <c r="T36" s="1"/>
      <c r="U36" s="245"/>
      <c r="V36" s="251"/>
      <c r="W36" s="251"/>
      <c r="X36" s="38"/>
    </row>
    <row r="37" spans="1:25" ht="15.75" thickBot="1" x14ac:dyDescent="0.3">
      <c r="A37" s="225">
        <v>41685</v>
      </c>
      <c r="B37" s="70"/>
      <c r="C37" s="142"/>
      <c r="D37" s="62">
        <f t="shared" si="0"/>
        <v>0</v>
      </c>
      <c r="E37" s="62"/>
      <c r="F37" s="62"/>
      <c r="G37" s="62"/>
      <c r="H37" s="62"/>
      <c r="I37" s="62"/>
      <c r="J37" s="83"/>
      <c r="K37" s="62"/>
      <c r="L37" s="62"/>
      <c r="M37" s="62"/>
      <c r="N37" s="63"/>
      <c r="O37" s="156"/>
      <c r="P37" s="161"/>
      <c r="Q37" s="84"/>
      <c r="R37" s="169"/>
      <c r="S37" s="174"/>
      <c r="T37" s="70"/>
      <c r="U37" s="244"/>
      <c r="V37" s="250"/>
      <c r="W37" s="250"/>
      <c r="X37" s="86"/>
    </row>
    <row r="38" spans="1:25" ht="15.75" thickBot="1" x14ac:dyDescent="0.3">
      <c r="A38" s="227">
        <v>41699</v>
      </c>
      <c r="B38" s="1"/>
      <c r="C38" s="143"/>
      <c r="D38" s="3">
        <f t="shared" si="0"/>
        <v>0</v>
      </c>
      <c r="E38" s="3"/>
      <c r="F38" s="3"/>
      <c r="G38" s="3"/>
      <c r="H38" s="3"/>
      <c r="I38" s="3"/>
      <c r="J38" s="83"/>
      <c r="K38" s="3"/>
      <c r="L38" s="3"/>
      <c r="M38" s="3"/>
      <c r="N38" s="57"/>
      <c r="O38" s="164"/>
      <c r="P38" s="166"/>
      <c r="Q38" s="56"/>
      <c r="R38" s="170"/>
      <c r="S38" s="175"/>
      <c r="T38" s="1"/>
      <c r="U38" s="245"/>
      <c r="V38" s="251"/>
      <c r="W38" s="251"/>
      <c r="X38" s="38"/>
    </row>
    <row r="39" spans="1:25" ht="15.75" thickBot="1" x14ac:dyDescent="0.3">
      <c r="A39" s="228">
        <v>41713</v>
      </c>
      <c r="B39" s="68"/>
      <c r="C39" s="144"/>
      <c r="D39" s="68">
        <f t="shared" si="0"/>
        <v>0</v>
      </c>
      <c r="E39" s="64"/>
      <c r="F39" s="64"/>
      <c r="G39" s="64"/>
      <c r="H39" s="64"/>
      <c r="I39" s="64"/>
      <c r="J39" s="83"/>
      <c r="K39" s="64"/>
      <c r="L39" s="64"/>
      <c r="M39" s="64"/>
      <c r="N39" s="65"/>
      <c r="O39" s="165"/>
      <c r="P39" s="167"/>
      <c r="Q39" s="87"/>
      <c r="R39" s="171"/>
      <c r="S39" s="176"/>
      <c r="T39" s="68"/>
      <c r="U39" s="246"/>
      <c r="V39" s="252"/>
      <c r="W39" s="252"/>
      <c r="X39" s="89"/>
      <c r="Y39" s="23" t="s">
        <v>30</v>
      </c>
    </row>
    <row r="40" spans="1:25" ht="15.75" thickBot="1" x14ac:dyDescent="0.3">
      <c r="A40" s="227">
        <v>41730</v>
      </c>
      <c r="B40" s="1"/>
      <c r="C40" s="143"/>
      <c r="D40" s="3">
        <f t="shared" si="0"/>
        <v>0</v>
      </c>
      <c r="E40" s="3"/>
      <c r="F40" s="3"/>
      <c r="G40" s="3"/>
      <c r="H40" s="3"/>
      <c r="I40" s="3"/>
      <c r="J40" s="83"/>
      <c r="K40" s="3"/>
      <c r="L40" s="3"/>
      <c r="M40" s="3"/>
      <c r="N40" s="57"/>
      <c r="O40" s="164"/>
      <c r="P40" s="166"/>
      <c r="Q40" s="56"/>
      <c r="R40" s="170"/>
      <c r="S40" s="175"/>
      <c r="T40" s="1"/>
      <c r="U40" s="245"/>
      <c r="V40" s="251"/>
      <c r="W40" s="251"/>
      <c r="X40" s="38"/>
    </row>
    <row r="41" spans="1:25" ht="15.75" thickBot="1" x14ac:dyDescent="0.3">
      <c r="A41" s="225">
        <v>41744</v>
      </c>
      <c r="B41" s="70"/>
      <c r="C41" s="142"/>
      <c r="D41" s="62">
        <f t="shared" si="0"/>
        <v>0</v>
      </c>
      <c r="E41" s="62"/>
      <c r="F41" s="62"/>
      <c r="G41" s="62"/>
      <c r="H41" s="62"/>
      <c r="I41" s="62"/>
      <c r="J41" s="83"/>
      <c r="K41" s="62"/>
      <c r="L41" s="62"/>
      <c r="M41" s="62"/>
      <c r="N41" s="63"/>
      <c r="O41" s="156"/>
      <c r="P41" s="161"/>
      <c r="Q41" s="84"/>
      <c r="R41" s="169"/>
      <c r="S41" s="174"/>
      <c r="T41" s="70"/>
      <c r="U41" s="244"/>
      <c r="V41" s="250"/>
      <c r="W41" s="250"/>
      <c r="X41" s="86"/>
    </row>
    <row r="42" spans="1:25" ht="15.75" thickBot="1" x14ac:dyDescent="0.3">
      <c r="A42" s="227">
        <v>41760</v>
      </c>
      <c r="B42" s="1"/>
      <c r="C42" s="143"/>
      <c r="D42" s="3">
        <f t="shared" si="0"/>
        <v>0</v>
      </c>
      <c r="E42" s="3"/>
      <c r="F42" s="3"/>
      <c r="G42" s="3"/>
      <c r="H42" s="3"/>
      <c r="I42" s="3"/>
      <c r="J42" s="83"/>
      <c r="K42" s="3"/>
      <c r="L42" s="3"/>
      <c r="M42" s="3"/>
      <c r="N42" s="57"/>
      <c r="O42" s="164"/>
      <c r="P42" s="166"/>
      <c r="Q42" s="56"/>
      <c r="R42" s="170"/>
      <c r="S42" s="175"/>
      <c r="T42" s="1"/>
      <c r="U42" s="245"/>
      <c r="V42" s="251"/>
      <c r="W42" s="251"/>
      <c r="X42" s="38"/>
    </row>
    <row r="43" spans="1:25" ht="15.75" thickBot="1" x14ac:dyDescent="0.3">
      <c r="A43" s="225">
        <v>41774</v>
      </c>
      <c r="B43" s="70"/>
      <c r="C43" s="142"/>
      <c r="D43" s="62">
        <f t="shared" si="0"/>
        <v>0</v>
      </c>
      <c r="E43" s="62"/>
      <c r="F43" s="62"/>
      <c r="G43" s="62"/>
      <c r="H43" s="62"/>
      <c r="I43" s="62"/>
      <c r="J43" s="83"/>
      <c r="K43" s="62"/>
      <c r="L43" s="62"/>
      <c r="M43" s="62"/>
      <c r="N43" s="63"/>
      <c r="O43" s="156"/>
      <c r="P43" s="161"/>
      <c r="Q43" s="84"/>
      <c r="R43" s="169"/>
      <c r="S43" s="174"/>
      <c r="T43" s="70"/>
      <c r="U43" s="244"/>
      <c r="V43" s="250"/>
      <c r="W43" s="250"/>
      <c r="X43" s="86"/>
    </row>
    <row r="44" spans="1:25" ht="15.75" thickBot="1" x14ac:dyDescent="0.3">
      <c r="A44" s="227">
        <v>41791</v>
      </c>
      <c r="B44" s="1"/>
      <c r="C44" s="143"/>
      <c r="D44" s="3">
        <f t="shared" si="0"/>
        <v>0</v>
      </c>
      <c r="E44" s="3"/>
      <c r="F44" s="3"/>
      <c r="G44" s="3"/>
      <c r="H44" s="3"/>
      <c r="I44" s="3"/>
      <c r="J44" s="83"/>
      <c r="K44" s="3"/>
      <c r="L44" s="3"/>
      <c r="M44" s="3"/>
      <c r="N44" s="57"/>
      <c r="O44" s="164"/>
      <c r="P44" s="166"/>
      <c r="Q44" s="56"/>
      <c r="R44" s="170"/>
      <c r="S44" s="175"/>
      <c r="T44" s="1"/>
      <c r="U44" s="245"/>
      <c r="V44" s="251"/>
      <c r="W44" s="251"/>
      <c r="X44" s="38"/>
    </row>
    <row r="45" spans="1:25" ht="15.75" thickBot="1" x14ac:dyDescent="0.3">
      <c r="A45" s="226">
        <v>41805</v>
      </c>
      <c r="B45" s="73"/>
      <c r="C45" s="145"/>
      <c r="D45" s="74">
        <f t="shared" si="0"/>
        <v>0</v>
      </c>
      <c r="E45" s="74"/>
      <c r="F45" s="74"/>
      <c r="G45" s="74"/>
      <c r="H45" s="74"/>
      <c r="I45" s="74"/>
      <c r="J45" s="83"/>
      <c r="K45" s="74"/>
      <c r="L45" s="74"/>
      <c r="M45" s="74"/>
      <c r="N45" s="76"/>
      <c r="O45" s="157"/>
      <c r="P45" s="162"/>
      <c r="Q45" s="90"/>
      <c r="R45" s="172"/>
      <c r="S45" s="177"/>
      <c r="T45" s="73"/>
      <c r="U45" s="248"/>
      <c r="V45" s="254"/>
      <c r="W45" s="254"/>
      <c r="X45" s="91"/>
      <c r="Y45" s="42" t="s">
        <v>27</v>
      </c>
    </row>
    <row r="46" spans="1:25" ht="11.25" customHeight="1" x14ac:dyDescent="0.25"/>
    <row r="47" spans="1:25" ht="10.5" customHeight="1" x14ac:dyDescent="0.25"/>
    <row r="48" spans="1:25" ht="23.25" x14ac:dyDescent="0.35">
      <c r="B48" s="300" t="s">
        <v>43</v>
      </c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</row>
    <row r="49" spans="1:24" ht="15.75" thickBot="1" x14ac:dyDescent="0.3">
      <c r="B49" s="309" t="s">
        <v>42</v>
      </c>
      <c r="C49" s="309"/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</row>
    <row r="50" spans="1:24" x14ac:dyDescent="0.25">
      <c r="A50" s="59" t="s">
        <v>35</v>
      </c>
      <c r="B50" s="26"/>
      <c r="C50" s="141"/>
      <c r="D50" s="29">
        <f t="shared" ref="D50:D53" si="1">SUM(F50,G50,H50)</f>
        <v>0</v>
      </c>
      <c r="E50" s="29"/>
      <c r="F50" s="29"/>
      <c r="G50" s="29"/>
      <c r="H50" s="29"/>
      <c r="I50" s="29"/>
      <c r="J50" s="96"/>
      <c r="K50" s="29"/>
      <c r="L50" s="29"/>
      <c r="M50" s="29"/>
      <c r="N50" s="66"/>
      <c r="O50" s="153"/>
      <c r="P50" s="158"/>
      <c r="Q50" s="82"/>
      <c r="R50" s="168"/>
      <c r="S50" s="173"/>
      <c r="T50" s="39"/>
      <c r="U50" s="35"/>
      <c r="V50" s="35"/>
      <c r="W50" s="37"/>
      <c r="X50" s="35"/>
    </row>
    <row r="51" spans="1:24" x14ac:dyDescent="0.25">
      <c r="A51" s="60" t="s">
        <v>35</v>
      </c>
      <c r="B51" s="99"/>
      <c r="C51" s="146"/>
      <c r="D51" s="100">
        <f t="shared" si="1"/>
        <v>0</v>
      </c>
      <c r="E51" s="100"/>
      <c r="F51" s="100"/>
      <c r="G51" s="100"/>
      <c r="H51" s="100"/>
      <c r="I51" s="100"/>
      <c r="J51" s="97"/>
      <c r="K51" s="100"/>
      <c r="L51" s="100"/>
      <c r="M51" s="100"/>
      <c r="N51" s="101"/>
      <c r="O51" s="154"/>
      <c r="P51" s="159"/>
      <c r="Q51" s="102"/>
      <c r="R51" s="180"/>
      <c r="S51" s="182"/>
      <c r="T51" s="103"/>
      <c r="U51" s="104"/>
      <c r="V51" s="104"/>
      <c r="W51" s="105"/>
      <c r="X51" s="104"/>
    </row>
    <row r="52" spans="1:24" x14ac:dyDescent="0.25">
      <c r="A52" s="60" t="s">
        <v>39</v>
      </c>
      <c r="B52" s="1"/>
      <c r="C52" s="143"/>
      <c r="D52" s="3">
        <f t="shared" si="1"/>
        <v>0</v>
      </c>
      <c r="E52" s="3"/>
      <c r="F52" s="3"/>
      <c r="G52" s="3"/>
      <c r="H52" s="3"/>
      <c r="I52" s="3"/>
      <c r="J52" s="97"/>
      <c r="K52" s="3"/>
      <c r="L52" s="3"/>
      <c r="M52" s="3"/>
      <c r="N52" s="57"/>
      <c r="O52" s="164"/>
      <c r="P52" s="166"/>
      <c r="Q52" s="56"/>
      <c r="R52" s="170"/>
      <c r="S52" s="175"/>
      <c r="T52" s="40"/>
      <c r="U52" s="36"/>
      <c r="V52" s="36"/>
      <c r="W52" s="38"/>
      <c r="X52" s="36"/>
    </row>
    <row r="53" spans="1:24" ht="15.75" thickBot="1" x14ac:dyDescent="0.3">
      <c r="A53" s="61" t="s">
        <v>39</v>
      </c>
      <c r="B53" s="106"/>
      <c r="C53" s="147"/>
      <c r="D53" s="107">
        <f t="shared" si="1"/>
        <v>0</v>
      </c>
      <c r="E53" s="107"/>
      <c r="F53" s="107"/>
      <c r="G53" s="107"/>
      <c r="H53" s="107"/>
      <c r="I53" s="107"/>
      <c r="J53" s="98"/>
      <c r="K53" s="107"/>
      <c r="L53" s="107"/>
      <c r="M53" s="107"/>
      <c r="N53" s="108"/>
      <c r="O53" s="178"/>
      <c r="P53" s="179"/>
      <c r="Q53" s="109"/>
      <c r="R53" s="181"/>
      <c r="S53" s="183"/>
      <c r="T53" s="110"/>
      <c r="U53" s="111"/>
      <c r="V53" s="111"/>
      <c r="W53" s="112"/>
      <c r="X53" s="111"/>
    </row>
  </sheetData>
  <mergeCells count="11">
    <mergeCell ref="B2:T2"/>
    <mergeCell ref="B1:T1"/>
    <mergeCell ref="B48:T48"/>
    <mergeCell ref="B49:T49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B4" sqref="B4:Q4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07" t="s">
        <v>19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235"/>
      <c r="R1" s="235"/>
    </row>
    <row r="2" spans="1:19" ht="17.25" customHeight="1" x14ac:dyDescent="0.25">
      <c r="A2" s="202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235"/>
      <c r="R2" s="235"/>
    </row>
    <row r="3" spans="1:19" ht="18.75" x14ac:dyDescent="0.3">
      <c r="B3" s="304" t="s">
        <v>93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234"/>
    </row>
    <row r="4" spans="1:19" ht="18.75" x14ac:dyDescent="0.3">
      <c r="B4" s="304" t="s">
        <v>97</v>
      </c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234"/>
    </row>
    <row r="5" spans="1:19" ht="8.25" customHeight="1" x14ac:dyDescent="0.2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35"/>
      <c r="R5" s="235"/>
    </row>
    <row r="6" spans="1:19" ht="27" customHeight="1" thickBot="1" x14ac:dyDescent="0.3">
      <c r="B6" s="315" t="s">
        <v>74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236"/>
      <c r="R6" s="236"/>
    </row>
    <row r="7" spans="1:19" ht="45" x14ac:dyDescent="0.25">
      <c r="A7" s="10" t="s">
        <v>0</v>
      </c>
      <c r="B7" s="310" t="s">
        <v>16</v>
      </c>
      <c r="C7" s="311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58</v>
      </c>
      <c r="M7" s="189" t="s">
        <v>52</v>
      </c>
      <c r="N7" s="45" t="s">
        <v>10</v>
      </c>
      <c r="O7" s="51" t="s">
        <v>46</v>
      </c>
      <c r="P7" s="51" t="s">
        <v>89</v>
      </c>
      <c r="Q7" s="51" t="s">
        <v>45</v>
      </c>
      <c r="R7" s="51" t="s">
        <v>91</v>
      </c>
      <c r="S7" s="21"/>
    </row>
    <row r="8" spans="1:19" ht="35.25" thickBot="1" x14ac:dyDescent="0.3">
      <c r="A8" s="216" t="s">
        <v>81</v>
      </c>
      <c r="B8" s="14" t="s">
        <v>17</v>
      </c>
      <c r="C8" s="140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73</v>
      </c>
      <c r="N8" s="46"/>
      <c r="O8" s="52" t="s">
        <v>21</v>
      </c>
      <c r="P8" s="52" t="s">
        <v>21</v>
      </c>
      <c r="Q8" s="52" t="s">
        <v>49</v>
      </c>
      <c r="R8" s="52" t="s">
        <v>90</v>
      </c>
      <c r="S8" s="21"/>
    </row>
    <row r="9" spans="1:19" x14ac:dyDescent="0.25">
      <c r="A9" s="222">
        <v>41091</v>
      </c>
      <c r="B9" s="29">
        <f>'Eff Conc.'!B10</f>
        <v>1.9790000000000001</v>
      </c>
      <c r="C9" s="141">
        <f>'Eff Conc.'!C10</f>
        <v>3.6</v>
      </c>
      <c r="D9" s="29">
        <f>'Eff Conc.'!D10*B9*3.78</f>
        <v>135.5488344</v>
      </c>
      <c r="E9" s="29">
        <f>'Eff Conc.'!E10*B9*3.78</f>
        <v>36.655037999999998</v>
      </c>
      <c r="F9" s="29">
        <f>'Eff Conc.'!F10*B9*3.78</f>
        <v>27.678294000000001</v>
      </c>
      <c r="G9" s="29">
        <f>'Eff Conc.'!G10*B9*3.78</f>
        <v>104.72868000000001</v>
      </c>
      <c r="H9" s="29">
        <f>'Eff Conc.'!H10*B9*3.78</f>
        <v>3.1418604000000001</v>
      </c>
      <c r="I9" s="29">
        <f>'Eff Conc.'!I10*B9*3.78</f>
        <v>19.449612000000002</v>
      </c>
      <c r="J9" s="83">
        <f>'Eff Conc.'!J10*B9*3.78</f>
        <v>0</v>
      </c>
      <c r="K9" s="29">
        <f>'Eff Conc.'!K10*B9*3.78</f>
        <v>39.647285999999994</v>
      </c>
      <c r="L9" s="29">
        <f>'Eff Conc.'!L10*B9*3.78</f>
        <v>32.914728000000004</v>
      </c>
      <c r="M9" s="29">
        <f>'Eff Conc.'!M10*C9*3.78</f>
        <v>55.7928</v>
      </c>
      <c r="N9" s="39">
        <f>'Eff Conc.'!T10*B9*3.78</f>
        <v>134.65116</v>
      </c>
      <c r="O9" s="47">
        <f>SUM('Inf Loads'!$F$6,'Inf Loads'!$H$6,'Inf Loads'!$I$6)-SUM(E9,G9,H9)</f>
        <v>176.62322159999997</v>
      </c>
      <c r="P9" s="261">
        <f>((SUM('Inf Loads'!$F$6,'Inf Loads'!$H$6,'Inf Loads'!$I$6))-(SUM(E9,G9,H9)))/(SUM('Inf Loads'!$F$6,'Inf Loads'!$H$6,'Inf Loads'!$I$6))</f>
        <v>0.54997316384180783</v>
      </c>
      <c r="Q9" s="53">
        <f>'Inf Loads'!$L$6-K9</f>
        <v>-16.967285999999994</v>
      </c>
      <c r="R9" s="262">
        <f>('Inf Loads'!$L$6-K9)/('Inf Loads'!$L$6)</f>
        <v>-0.74811666666666643</v>
      </c>
    </row>
    <row r="10" spans="1:19" x14ac:dyDescent="0.25">
      <c r="A10" s="225">
        <v>41105</v>
      </c>
      <c r="B10" s="62">
        <f>'Eff Conc.'!B11</f>
        <v>1.8680000000000001</v>
      </c>
      <c r="C10" s="142">
        <f>'Eff Conc.'!C11</f>
        <v>3.6</v>
      </c>
      <c r="D10" s="62">
        <f>'Eff Conc.'!D11*B10*3.78</f>
        <v>137.1960072</v>
      </c>
      <c r="E10" s="62">
        <f>'Eff Conc.'!E11*B10*3.78</f>
        <v>35.305199999999999</v>
      </c>
      <c r="F10" s="62">
        <f>'Eff Conc.'!F11*B10*3.78</f>
        <v>28.244160000000001</v>
      </c>
      <c r="G10" s="62">
        <f>'Eff Conc.'!G11*B10*3.78</f>
        <v>105.91560000000001</v>
      </c>
      <c r="H10" s="62">
        <f>'Eff Conc.'!H11*B10*3.78</f>
        <v>3.0362472</v>
      </c>
      <c r="I10" s="62">
        <f>'Eff Conc.'!I11*B10*3.78</f>
        <v>16.946496</v>
      </c>
      <c r="J10" s="62">
        <f>'Eff Conc.'!J11*B10*3.78</f>
        <v>0</v>
      </c>
      <c r="K10" s="62">
        <f>'Eff Conc.'!K11*B10*3.78</f>
        <v>33.892992</v>
      </c>
      <c r="L10" s="62">
        <f>'Eff Conc.'!L11*B10*3.78</f>
        <v>38.129615999999999</v>
      </c>
      <c r="M10" s="62">
        <f>'Eff Conc.'!M11*C10*3.78</f>
        <v>69.40079999999999</v>
      </c>
      <c r="N10" s="71">
        <f>'Eff Conc.'!T11*B10*3.78</f>
        <v>141.2208</v>
      </c>
      <c r="O10" s="85"/>
      <c r="P10" s="263">
        <f>((SUM('Inf Loads'!$F$6,'Inf Loads'!$H$6,'Inf Loads'!$I$6))-(SUM(E10,G10,H10)))/(SUM('Inf Loads'!$F$6,'Inf Loads'!$H$6,'Inf Loads'!$I$6))</f>
        <v>0.55080932203389832</v>
      </c>
      <c r="Q10" s="119"/>
      <c r="R10" s="263">
        <f>('Inf Loads'!$L$6-K10)/('Inf Loads'!$L$6)</f>
        <v>-0.49440000000000001</v>
      </c>
    </row>
    <row r="11" spans="1:19" x14ac:dyDescent="0.25">
      <c r="A11" s="224">
        <v>41122</v>
      </c>
      <c r="B11" s="133">
        <f>'Eff Conc.'!B12</f>
        <v>2.0859999999999999</v>
      </c>
      <c r="C11" s="149">
        <f>'Eff Conc.'!C12</f>
        <v>3.8</v>
      </c>
      <c r="D11" s="133">
        <f>'Eff Conc.'!D12*B11*3.78</f>
        <v>155.73032999999998</v>
      </c>
      <c r="E11" s="133">
        <f>'Eff Conc.'!E12*B11*3.78</f>
        <v>48.887495999999992</v>
      </c>
      <c r="F11" s="133">
        <f>'Eff Conc.'!F12*B11*3.78</f>
        <v>41.002415999999997</v>
      </c>
      <c r="G11" s="133">
        <f>'Eff Conc.'!G12*B11*3.78</f>
        <v>110.39111999999999</v>
      </c>
      <c r="H11" s="133">
        <f>'Eff Conc.'!H12*B11*3.78</f>
        <v>4.3367939999999994</v>
      </c>
      <c r="I11" s="133">
        <f>'Eff Conc.'!I12*B11*3.78</f>
        <v>27.597779999999997</v>
      </c>
      <c r="J11" s="131">
        <f>'Eff Conc.'!J12*B11*3.78</f>
        <v>0</v>
      </c>
      <c r="K11" s="133">
        <f>'Eff Conc.'!K12*B11*3.78</f>
        <v>42.579431999999997</v>
      </c>
      <c r="L11" s="133">
        <f>'Eff Conc.'!L12*B11*3.78</f>
        <v>41.790923999999997</v>
      </c>
      <c r="M11" s="133">
        <f>'Eff Conc.'!M12*C11*3.78</f>
        <v>70.383600000000001</v>
      </c>
      <c r="N11" s="135">
        <f>'Eff Conc.'!T12*B11*3.78</f>
        <v>157.70159999999998</v>
      </c>
      <c r="O11" s="290"/>
      <c r="P11" s="291">
        <f>((SUM('Inf Loads'!$F$6,'Inf Loads'!$H$6,'Inf Loads'!$I$6))-(SUM(E11,G11,H11)))/(SUM('Inf Loads'!$F$6,'Inf Loads'!$H$6,'Inf Loads'!$I$6))</f>
        <v>0.49053083804143133</v>
      </c>
      <c r="Q11" s="292"/>
      <c r="R11" s="293">
        <f>('Inf Loads'!$L$6-K11)/('Inf Loads'!$L$6)</f>
        <v>-0.87739999999999985</v>
      </c>
      <c r="S11" s="23" t="s">
        <v>29</v>
      </c>
    </row>
    <row r="12" spans="1:19" x14ac:dyDescent="0.25">
      <c r="A12" s="227">
        <v>41183</v>
      </c>
      <c r="B12" s="3">
        <f>'Eff Conc.'!B13</f>
        <v>1.8969999999999345</v>
      </c>
      <c r="C12" s="143">
        <f>'Eff Conc.'!C13</f>
        <v>3.9</v>
      </c>
      <c r="D12" s="3">
        <f>'Eff Conc.'!D13*B12*3.78</f>
        <v>148.21754219999488</v>
      </c>
      <c r="E12" s="3">
        <f>'Eff Conc.'!E13*B12*3.78</f>
        <v>42.306893999998536</v>
      </c>
      <c r="F12" s="3">
        <f>'Eff Conc.'!F13*B12*3.78</f>
        <v>37.287431999998716</v>
      </c>
      <c r="G12" s="3">
        <f>'Eff Conc.'!G13*B12*3.78</f>
        <v>107.55989999999628</v>
      </c>
      <c r="H12" s="3">
        <f>'Eff Conc.'!H13*B12*3.78</f>
        <v>3.370210199999883</v>
      </c>
      <c r="I12" s="3">
        <f>'Eff Conc.'!I13*B12*3.78</f>
        <v>25.814375999999111</v>
      </c>
      <c r="J12" s="77">
        <f>'Eff Conc.'!J13*B12*3.78</f>
        <v>0</v>
      </c>
      <c r="K12" s="3">
        <f>'Eff Conc.'!K13*B12*3.78</f>
        <v>39.438629999998639</v>
      </c>
      <c r="L12" s="3">
        <f>'Eff Conc.'!L13*B12*3.78</f>
        <v>35.853299999998761</v>
      </c>
      <c r="M12" s="3">
        <f>'Eff Conc.'!M13*C12*3.78</f>
        <v>79.606800000000007</v>
      </c>
      <c r="N12" s="40">
        <f>'Eff Conc.'!T13*B12*3.78</f>
        <v>164.9251799999943</v>
      </c>
      <c r="O12" s="48"/>
      <c r="P12" s="48"/>
      <c r="Q12" s="54"/>
      <c r="R12" s="54"/>
    </row>
    <row r="13" spans="1:19" x14ac:dyDescent="0.25">
      <c r="A13" s="225">
        <v>41228</v>
      </c>
      <c r="B13" s="62">
        <f>'Eff Conc.'!B14</f>
        <v>2.0389999999999873</v>
      </c>
      <c r="C13" s="142">
        <f>'Eff Conc.'!C14</f>
        <v>4.0999999999999996</v>
      </c>
      <c r="D13" s="62">
        <f>'Eff Conc.'!D14*B13*3.78</f>
        <v>218.35120859999861</v>
      </c>
      <c r="E13" s="62">
        <f>'Eff Conc.'!E14*B13*3.78</f>
        <v>70.908263999999548</v>
      </c>
      <c r="F13" s="62">
        <f>'Eff Conc.'!F14*B13*3.78</f>
        <v>60.117875999999619</v>
      </c>
      <c r="G13" s="62">
        <f>'Eff Conc.'!G14*B13*3.78</f>
        <v>154.14839999999904</v>
      </c>
      <c r="H13" s="62">
        <f>'Eff Conc.'!H14*B13*3.78</f>
        <v>4.0849325999999744</v>
      </c>
      <c r="I13" s="62">
        <f>'Eff Conc.'!I14*B13*3.78</f>
        <v>49.327487999999697</v>
      </c>
      <c r="J13" s="62">
        <f>'Eff Conc.'!J14*B13*3.78</f>
        <v>0</v>
      </c>
      <c r="K13" s="62">
        <f>'Eff Conc.'!K14*B13*3.78</f>
        <v>38.537099999999761</v>
      </c>
      <c r="L13" s="62">
        <f>'Eff Conc.'!L14*B13*3.78</f>
        <v>33.141905999999786</v>
      </c>
      <c r="M13" s="62">
        <f>'Eff Conc.'!M14*C13*3.78</f>
        <v>66.64139999999999</v>
      </c>
      <c r="N13" s="71">
        <f>'Eff Conc.'!T14*B13*3.78</f>
        <v>138.73355999999913</v>
      </c>
      <c r="O13" s="85"/>
      <c r="P13" s="85"/>
      <c r="Q13" s="119"/>
      <c r="R13" s="119"/>
    </row>
    <row r="14" spans="1:19" x14ac:dyDescent="0.25">
      <c r="A14" s="224">
        <v>41244</v>
      </c>
      <c r="B14" s="133">
        <f>'Eff Conc.'!B15</f>
        <v>2.8339999999998327</v>
      </c>
      <c r="C14" s="149">
        <f>'Eff Conc.'!C15</f>
        <v>5.2</v>
      </c>
      <c r="D14" s="133">
        <f>'Eff Conc.'!D15*B14*3.78</f>
        <v>225.49854599998667</v>
      </c>
      <c r="E14" s="133">
        <f>'Eff Conc.'!E15*B14*3.78</f>
        <v>58.918859999996521</v>
      </c>
      <c r="F14" s="133">
        <f>'Eff Conc.'!F15*B14*3.78</f>
        <v>38.565071999997727</v>
      </c>
      <c r="G14" s="133">
        <f>'Eff Conc.'!G15*B14*3.78</f>
        <v>182.11283999998923</v>
      </c>
      <c r="H14" s="133">
        <f>'Eff Conc.'!H15*B14*3.78</f>
        <v>4.8206339999997159</v>
      </c>
      <c r="I14" s="133">
        <f>'Eff Conc.'!I15*B14*3.78</f>
        <v>37.493819999997783</v>
      </c>
      <c r="J14" s="131">
        <f>'Eff Conc.'!J15*B14*3.78</f>
        <v>0</v>
      </c>
      <c r="K14" s="133">
        <f>'Eff Conc.'!K15*B14*3.78</f>
        <v>36.422567999997845</v>
      </c>
      <c r="L14" s="133">
        <f>'Eff Conc.'!L15*B14*3.78</f>
        <v>34.280063999997978</v>
      </c>
      <c r="M14" s="133">
        <f>'Eff Conc.'!M15*C14*3.78</f>
        <v>55.036799999999992</v>
      </c>
      <c r="N14" s="135">
        <f>'Eff Conc.'!T15*B14*3.78</f>
        <v>246.38795999998544</v>
      </c>
      <c r="O14" s="290"/>
      <c r="P14" s="290"/>
      <c r="Q14" s="292"/>
      <c r="R14" s="292"/>
      <c r="S14" s="23" t="s">
        <v>28</v>
      </c>
    </row>
    <row r="15" spans="1:19" x14ac:dyDescent="0.25">
      <c r="A15" s="227">
        <v>41275</v>
      </c>
      <c r="B15" s="3">
        <f>'Eff Conc.'!B16</f>
        <v>0</v>
      </c>
      <c r="C15" s="143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77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40">
        <f>'Eff Conc.'!T16*B15*3.78</f>
        <v>0</v>
      </c>
      <c r="O15" s="48"/>
      <c r="P15" s="48"/>
      <c r="Q15" s="54"/>
      <c r="R15" s="54"/>
    </row>
    <row r="16" spans="1:19" x14ac:dyDescent="0.25">
      <c r="A16" s="225">
        <v>41289</v>
      </c>
      <c r="B16" s="62">
        <f>'Eff Conc.'!B17</f>
        <v>0</v>
      </c>
      <c r="C16" s="142">
        <f>'Eff Conc.'!C17</f>
        <v>0</v>
      </c>
      <c r="D16" s="62">
        <f>'Eff Conc.'!D17*B16*3.78</f>
        <v>0</v>
      </c>
      <c r="E16" s="62">
        <f>'Eff Conc.'!E17*B16*3.78</f>
        <v>0</v>
      </c>
      <c r="F16" s="62">
        <f>'Eff Conc.'!F17*B16*3.78</f>
        <v>0</v>
      </c>
      <c r="G16" s="62">
        <f>'Eff Conc.'!G17*B16*3.78</f>
        <v>0</v>
      </c>
      <c r="H16" s="62">
        <f>'Eff Conc.'!H17*B16*3.78</f>
        <v>0</v>
      </c>
      <c r="I16" s="62">
        <f>'Eff Conc.'!I17*B16*3.78</f>
        <v>0</v>
      </c>
      <c r="J16" s="62">
        <f>'Eff Conc.'!J17*B16*3.78</f>
        <v>0</v>
      </c>
      <c r="K16" s="62">
        <f>'Eff Conc.'!K17*B16*3.78</f>
        <v>0</v>
      </c>
      <c r="L16" s="62">
        <f>'Eff Conc.'!L17*B16*3.78</f>
        <v>0</v>
      </c>
      <c r="M16" s="62">
        <f>'Eff Conc.'!M17*C16*3.78</f>
        <v>0</v>
      </c>
      <c r="N16" s="71">
        <f>'Eff Conc.'!T17*B16*3.78</f>
        <v>0</v>
      </c>
      <c r="O16" s="85"/>
      <c r="P16" s="85"/>
      <c r="Q16" s="119"/>
      <c r="R16" s="119"/>
    </row>
    <row r="17" spans="1:19" x14ac:dyDescent="0.25">
      <c r="A17" s="224">
        <v>41334</v>
      </c>
      <c r="B17" s="133">
        <f>'Eff Conc.'!B18</f>
        <v>0</v>
      </c>
      <c r="C17" s="149">
        <f>'Eff Conc.'!C18</f>
        <v>0</v>
      </c>
      <c r="D17" s="133">
        <f>'Eff Conc.'!D18*B17*3.78</f>
        <v>0</v>
      </c>
      <c r="E17" s="133">
        <f>'Eff Conc.'!E18*B17*3.78</f>
        <v>0</v>
      </c>
      <c r="F17" s="133">
        <f>'Eff Conc.'!F18*B17*3.78</f>
        <v>0</v>
      </c>
      <c r="G17" s="133">
        <f>'Eff Conc.'!G18*B17*3.78</f>
        <v>0</v>
      </c>
      <c r="H17" s="133">
        <f>'Eff Conc.'!H18*B17*3.78</f>
        <v>0</v>
      </c>
      <c r="I17" s="133">
        <f>'Eff Conc.'!I18*B17*3.78</f>
        <v>0</v>
      </c>
      <c r="J17" s="131">
        <f>'Eff Conc.'!J18*B17*3.78</f>
        <v>0</v>
      </c>
      <c r="K17" s="133">
        <f>'Eff Conc.'!K18*B17*3.78</f>
        <v>0</v>
      </c>
      <c r="L17" s="133">
        <f>'Eff Conc.'!L18*B17*3.78</f>
        <v>0</v>
      </c>
      <c r="M17" s="133">
        <f>'Eff Conc.'!M18*C17*3.78</f>
        <v>0</v>
      </c>
      <c r="N17" s="135">
        <f>'Eff Conc.'!T18*B17*3.78</f>
        <v>0</v>
      </c>
      <c r="O17" s="290"/>
      <c r="P17" s="290"/>
      <c r="Q17" s="292"/>
      <c r="R17" s="292"/>
      <c r="S17" s="23" t="s">
        <v>30</v>
      </c>
    </row>
    <row r="18" spans="1:19" x14ac:dyDescent="0.25">
      <c r="A18" s="227">
        <v>41365</v>
      </c>
      <c r="B18" s="3">
        <f>'Eff Conc.'!B19</f>
        <v>0</v>
      </c>
      <c r="C18" s="143">
        <f>'Eff Conc.'!C19</f>
        <v>0</v>
      </c>
      <c r="D18" s="3">
        <f>'Eff Conc.'!D19*B18*3.78</f>
        <v>0</v>
      </c>
      <c r="E18" s="3">
        <f>'Eff Conc.'!E19*B18*3.78</f>
        <v>0</v>
      </c>
      <c r="F18" s="3">
        <f>'Eff Conc.'!F19*B18*3.78</f>
        <v>0</v>
      </c>
      <c r="G18" s="3">
        <f>'Eff Conc.'!G19*B18*3.78</f>
        <v>0</v>
      </c>
      <c r="H18" s="3">
        <f>'Eff Conc.'!H19*B18*3.78</f>
        <v>0</v>
      </c>
      <c r="I18" s="3">
        <f>'Eff Conc.'!I19*B18*3.78</f>
        <v>0</v>
      </c>
      <c r="J18" s="77">
        <f>'Eff Conc.'!J19*B18*3.78</f>
        <v>0</v>
      </c>
      <c r="K18" s="3">
        <f>'Eff Conc.'!K19*B18*3.78</f>
        <v>0</v>
      </c>
      <c r="L18" s="3">
        <f>'Eff Conc.'!L19*B18*3.78</f>
        <v>0</v>
      </c>
      <c r="M18" s="3">
        <f>'Eff Conc.'!M19*C18*3.78</f>
        <v>0</v>
      </c>
      <c r="N18" s="40">
        <f>'Eff Conc.'!T19*B18*3.78</f>
        <v>0</v>
      </c>
      <c r="O18" s="48"/>
      <c r="P18" s="48"/>
      <c r="Q18" s="54"/>
      <c r="R18" s="54"/>
    </row>
    <row r="19" spans="1:19" x14ac:dyDescent="0.25">
      <c r="A19" s="225">
        <v>41379</v>
      </c>
      <c r="B19" s="62">
        <f>'Eff Conc.'!B20</f>
        <v>0</v>
      </c>
      <c r="C19" s="142">
        <f>'Eff Conc.'!C20</f>
        <v>0</v>
      </c>
      <c r="D19" s="62">
        <f>'Eff Conc.'!D20*B19*3.78</f>
        <v>0</v>
      </c>
      <c r="E19" s="62">
        <f>'Eff Conc.'!E20*B19*3.78</f>
        <v>0</v>
      </c>
      <c r="F19" s="62">
        <f>'Eff Conc.'!F20*B19*3.78</f>
        <v>0</v>
      </c>
      <c r="G19" s="62">
        <f>'Eff Conc.'!G20*B19*3.78</f>
        <v>0</v>
      </c>
      <c r="H19" s="62">
        <f>'Eff Conc.'!H20*B19*3.78</f>
        <v>0</v>
      </c>
      <c r="I19" s="62">
        <f>'Eff Conc.'!I20*B19*3.78</f>
        <v>0</v>
      </c>
      <c r="J19" s="62">
        <f>'Eff Conc.'!J20*B19*3.78</f>
        <v>0</v>
      </c>
      <c r="K19" s="62">
        <f>'Eff Conc.'!K20*B19*3.78</f>
        <v>0</v>
      </c>
      <c r="L19" s="62">
        <f>'Eff Conc.'!L20*B19*3.78</f>
        <v>0</v>
      </c>
      <c r="M19" s="62">
        <f>'Eff Conc.'!M20*C19*3.78</f>
        <v>0</v>
      </c>
      <c r="N19" s="71">
        <f>'Eff Conc.'!T20*B19*3.78</f>
        <v>0</v>
      </c>
      <c r="O19" s="85"/>
      <c r="P19" s="85"/>
      <c r="Q19" s="119"/>
      <c r="R19" s="119"/>
    </row>
    <row r="20" spans="1:19" x14ac:dyDescent="0.25">
      <c r="A20" s="224">
        <v>41426</v>
      </c>
      <c r="B20" s="133">
        <f>'Eff Conc.'!B21</f>
        <v>0</v>
      </c>
      <c r="C20" s="149">
        <f>'Eff Conc.'!C21</f>
        <v>0</v>
      </c>
      <c r="D20" s="133">
        <f>'Eff Conc.'!D21*B20*3.78</f>
        <v>0</v>
      </c>
      <c r="E20" s="133">
        <f>'Eff Conc.'!E21*B20*3.78</f>
        <v>0</v>
      </c>
      <c r="F20" s="133">
        <f>'Eff Conc.'!F21*B20*3.78</f>
        <v>0</v>
      </c>
      <c r="G20" s="133">
        <f>'Eff Conc.'!G21*B20*3.78</f>
        <v>0</v>
      </c>
      <c r="H20" s="133">
        <f>'Eff Conc.'!H21*B20*3.78</f>
        <v>0</v>
      </c>
      <c r="I20" s="133">
        <f>'Eff Conc.'!I21*B20*3.78</f>
        <v>0</v>
      </c>
      <c r="J20" s="131">
        <f>'Eff Conc.'!J21*B20*3.78</f>
        <v>0</v>
      </c>
      <c r="K20" s="133">
        <f>'Eff Conc.'!K21*B20*3.78</f>
        <v>0</v>
      </c>
      <c r="L20" s="133">
        <f>'Eff Conc.'!L21*B20*3.78</f>
        <v>0</v>
      </c>
      <c r="M20" s="133">
        <f>'Eff Conc.'!M21*C20*3.78</f>
        <v>0</v>
      </c>
      <c r="N20" s="135">
        <f>'Eff Conc.'!T21*B20*3.78</f>
        <v>0</v>
      </c>
      <c r="O20" s="290"/>
      <c r="P20" s="290"/>
      <c r="Q20" s="292"/>
      <c r="R20" s="292"/>
      <c r="S20" s="42" t="s">
        <v>26</v>
      </c>
    </row>
    <row r="21" spans="1:19" x14ac:dyDescent="0.25">
      <c r="A21" s="227">
        <v>41456</v>
      </c>
      <c r="B21" s="3">
        <f>'Eff Conc.'!B22</f>
        <v>0</v>
      </c>
      <c r="C21" s="143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7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8"/>
      <c r="P21" s="48"/>
      <c r="Q21" s="54"/>
      <c r="R21" s="54"/>
    </row>
    <row r="22" spans="1:19" x14ac:dyDescent="0.25">
      <c r="A22" s="225">
        <v>41470</v>
      </c>
      <c r="B22" s="62">
        <f>'Eff Conc.'!B23</f>
        <v>0</v>
      </c>
      <c r="C22" s="142">
        <f>'Eff Conc.'!C23</f>
        <v>0</v>
      </c>
      <c r="D22" s="62">
        <f>'Eff Conc.'!D23*B22*3.78</f>
        <v>0</v>
      </c>
      <c r="E22" s="62">
        <f>'Eff Conc.'!E23*B22*3.78</f>
        <v>0</v>
      </c>
      <c r="F22" s="62">
        <f>'Eff Conc.'!F23*B22*3.78</f>
        <v>0</v>
      </c>
      <c r="G22" s="62">
        <f>'Eff Conc.'!G23*B22*3.78</f>
        <v>0</v>
      </c>
      <c r="H22" s="62">
        <f>'Eff Conc.'!H23*B22*3.78</f>
        <v>0</v>
      </c>
      <c r="I22" s="62">
        <f>'Eff Conc.'!I23*B22*3.78</f>
        <v>0</v>
      </c>
      <c r="J22" s="62">
        <f>'Eff Conc.'!J23*B22*3.78</f>
        <v>0</v>
      </c>
      <c r="K22" s="62">
        <f>'Eff Conc.'!K23*B22*3.78</f>
        <v>0</v>
      </c>
      <c r="L22" s="62">
        <f>'Eff Conc.'!L23*B22*3.78</f>
        <v>0</v>
      </c>
      <c r="M22" s="62">
        <f>'Eff Conc.'!M23*C22*3.78</f>
        <v>0</v>
      </c>
      <c r="N22" s="71">
        <f>'Eff Conc.'!T23*B22*3.78</f>
        <v>0</v>
      </c>
      <c r="O22" s="85"/>
      <c r="P22" s="85"/>
      <c r="Q22" s="119"/>
      <c r="R22" s="119"/>
    </row>
    <row r="23" spans="1:19" x14ac:dyDescent="0.25">
      <c r="A23" s="227">
        <v>41487</v>
      </c>
      <c r="B23" s="3">
        <f>'Eff Conc.'!B24</f>
        <v>0</v>
      </c>
      <c r="C23" s="143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7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8"/>
      <c r="P23" s="48"/>
      <c r="Q23" s="54"/>
      <c r="R23" s="54"/>
    </row>
    <row r="24" spans="1:19" x14ac:dyDescent="0.25">
      <c r="A24" s="225">
        <v>41501</v>
      </c>
      <c r="B24" s="62">
        <f>'Eff Conc.'!B25</f>
        <v>0</v>
      </c>
      <c r="C24" s="142">
        <f>'Eff Conc.'!C25</f>
        <v>0</v>
      </c>
      <c r="D24" s="62">
        <f>'Eff Conc.'!D25*B24*3.78</f>
        <v>0</v>
      </c>
      <c r="E24" s="62">
        <f>'Eff Conc.'!E25*B24*3.78</f>
        <v>0</v>
      </c>
      <c r="F24" s="62">
        <f>'Eff Conc.'!F25*B24*3.78</f>
        <v>0</v>
      </c>
      <c r="G24" s="62">
        <f>'Eff Conc.'!G25*B24*3.78</f>
        <v>0</v>
      </c>
      <c r="H24" s="62">
        <f>'Eff Conc.'!H25*B24*3.78</f>
        <v>0</v>
      </c>
      <c r="I24" s="62">
        <f>'Eff Conc.'!I25*B24*3.78</f>
        <v>0</v>
      </c>
      <c r="J24" s="62">
        <f>'Eff Conc.'!J25*B24*3.78</f>
        <v>0</v>
      </c>
      <c r="K24" s="62">
        <f>'Eff Conc.'!K25*B24*3.78</f>
        <v>0</v>
      </c>
      <c r="L24" s="62">
        <f>'Eff Conc.'!L25*B24*3.78</f>
        <v>0</v>
      </c>
      <c r="M24" s="62">
        <f>'Eff Conc.'!M25*C24*3.78</f>
        <v>0</v>
      </c>
      <c r="N24" s="71">
        <f>'Eff Conc.'!T25*B24*3.78</f>
        <v>0</v>
      </c>
      <c r="O24" s="85"/>
      <c r="P24" s="85"/>
      <c r="Q24" s="119"/>
      <c r="R24" s="119"/>
    </row>
    <row r="25" spans="1:19" x14ac:dyDescent="0.25">
      <c r="A25" s="227">
        <v>41518</v>
      </c>
      <c r="B25" s="3">
        <f>'Eff Conc.'!B26</f>
        <v>0</v>
      </c>
      <c r="C25" s="143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7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8"/>
      <c r="P25" s="48"/>
      <c r="Q25" s="54"/>
      <c r="R25" s="54"/>
    </row>
    <row r="26" spans="1:19" x14ac:dyDescent="0.25">
      <c r="A26" s="228">
        <v>41532</v>
      </c>
      <c r="B26" s="64">
        <f>'Eff Conc.'!B27</f>
        <v>0</v>
      </c>
      <c r="C26" s="144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2">
        <f>'Eff Conc.'!T27*B26*3.78</f>
        <v>0</v>
      </c>
      <c r="O26" s="88"/>
      <c r="P26" s="88"/>
      <c r="Q26" s="120"/>
      <c r="R26" s="120"/>
      <c r="S26" s="23" t="s">
        <v>29</v>
      </c>
    </row>
    <row r="27" spans="1:19" x14ac:dyDescent="0.25">
      <c r="A27" s="227">
        <v>41548</v>
      </c>
      <c r="B27" s="3">
        <f>'Eff Conc.'!B28</f>
        <v>0</v>
      </c>
      <c r="C27" s="143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7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8"/>
      <c r="P27" s="48"/>
      <c r="Q27" s="54"/>
      <c r="R27" s="54"/>
    </row>
    <row r="28" spans="1:19" x14ac:dyDescent="0.25">
      <c r="A28" s="225">
        <v>41562</v>
      </c>
      <c r="B28" s="62">
        <f>'Eff Conc.'!B29</f>
        <v>0</v>
      </c>
      <c r="C28" s="142">
        <f>'Eff Conc.'!C29</f>
        <v>0</v>
      </c>
      <c r="D28" s="62">
        <f>'Eff Conc.'!D29*B28*3.78</f>
        <v>0</v>
      </c>
      <c r="E28" s="62">
        <f>'Eff Conc.'!E29*B28*3.78</f>
        <v>0</v>
      </c>
      <c r="F28" s="62">
        <f>'Eff Conc.'!F29*B28*3.78</f>
        <v>0</v>
      </c>
      <c r="G28" s="62">
        <f>'Eff Conc.'!G29*B28*3.78</f>
        <v>0</v>
      </c>
      <c r="H28" s="62">
        <f>'Eff Conc.'!H29*B28*3.78</f>
        <v>0</v>
      </c>
      <c r="I28" s="62">
        <f>'Eff Conc.'!I29*B28*3.78</f>
        <v>0</v>
      </c>
      <c r="J28" s="62">
        <f>'Eff Conc.'!J29*B28*3.78</f>
        <v>0</v>
      </c>
      <c r="K28" s="62">
        <f>'Eff Conc.'!K29*B28*3.78</f>
        <v>0</v>
      </c>
      <c r="L28" s="62">
        <f>'Eff Conc.'!L29*B28*3.78</f>
        <v>0</v>
      </c>
      <c r="M28" s="62">
        <f>'Eff Conc.'!M29*C28*3.78</f>
        <v>0</v>
      </c>
      <c r="N28" s="71">
        <f>'Eff Conc.'!T29*B28*3.78</f>
        <v>0</v>
      </c>
      <c r="O28" s="85"/>
      <c r="P28" s="85"/>
      <c r="Q28" s="119"/>
      <c r="R28" s="119"/>
    </row>
    <row r="29" spans="1:19" x14ac:dyDescent="0.25">
      <c r="A29" s="227">
        <v>41579</v>
      </c>
      <c r="B29" s="3">
        <f>'Eff Conc.'!B30</f>
        <v>0</v>
      </c>
      <c r="C29" s="143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7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8"/>
      <c r="P29" s="48"/>
      <c r="Q29" s="54"/>
      <c r="R29" s="54"/>
    </row>
    <row r="30" spans="1:19" x14ac:dyDescent="0.25">
      <c r="A30" s="225">
        <v>41593</v>
      </c>
      <c r="B30" s="62">
        <f>'Eff Conc.'!B31</f>
        <v>0</v>
      </c>
      <c r="C30" s="142">
        <f>'Eff Conc.'!C31</f>
        <v>0</v>
      </c>
      <c r="D30" s="62">
        <f>'Eff Conc.'!D31*B30*3.78</f>
        <v>0</v>
      </c>
      <c r="E30" s="62">
        <f>'Eff Conc.'!E31*B30*3.78</f>
        <v>0</v>
      </c>
      <c r="F30" s="62">
        <f>'Eff Conc.'!F31*B30*3.78</f>
        <v>0</v>
      </c>
      <c r="G30" s="62">
        <f>'Eff Conc.'!G31*B30*3.78</f>
        <v>0</v>
      </c>
      <c r="H30" s="62">
        <f>'Eff Conc.'!H31*B30*3.78</f>
        <v>0</v>
      </c>
      <c r="I30" s="62">
        <f>'Eff Conc.'!I31*B30*3.78</f>
        <v>0</v>
      </c>
      <c r="J30" s="62">
        <f>'Eff Conc.'!J31*B30*3.78</f>
        <v>0</v>
      </c>
      <c r="K30" s="62">
        <f>'Eff Conc.'!K31*B30*3.78</f>
        <v>0</v>
      </c>
      <c r="L30" s="62">
        <f>'Eff Conc.'!L31*B30*3.78</f>
        <v>0</v>
      </c>
      <c r="M30" s="62">
        <f>'Eff Conc.'!M31*C30*3.78</f>
        <v>0</v>
      </c>
      <c r="N30" s="71">
        <f>'Eff Conc.'!T31*B30*3.78</f>
        <v>0</v>
      </c>
      <c r="O30" s="85"/>
      <c r="P30" s="85"/>
      <c r="Q30" s="119"/>
      <c r="R30" s="119"/>
    </row>
    <row r="31" spans="1:19" x14ac:dyDescent="0.25">
      <c r="A31" s="227">
        <v>41609</v>
      </c>
      <c r="B31" s="3">
        <f>'Eff Conc.'!B32</f>
        <v>0</v>
      </c>
      <c r="C31" s="143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7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8"/>
      <c r="P31" s="48"/>
      <c r="Q31" s="54"/>
      <c r="R31" s="54"/>
    </row>
    <row r="32" spans="1:19" x14ac:dyDescent="0.25">
      <c r="A32" s="228">
        <v>41623</v>
      </c>
      <c r="B32" s="64">
        <f>'Eff Conc.'!B33</f>
        <v>0</v>
      </c>
      <c r="C32" s="144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2">
        <f>'Eff Conc.'!T33*B32*3.78</f>
        <v>0</v>
      </c>
      <c r="O32" s="88"/>
      <c r="P32" s="88"/>
      <c r="Q32" s="120"/>
      <c r="R32" s="120"/>
      <c r="S32" s="23" t="s">
        <v>28</v>
      </c>
    </row>
    <row r="33" spans="1:22" ht="409.6" x14ac:dyDescent="0.25">
      <c r="A33" s="227">
        <v>41640</v>
      </c>
      <c r="B33" s="3">
        <f>'Eff Conc.'!B34</f>
        <v>0</v>
      </c>
      <c r="C33" s="143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7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8"/>
      <c r="P33" s="48"/>
      <c r="Q33" s="54"/>
      <c r="R33" s="54"/>
    </row>
    <row r="34" spans="1:22" x14ac:dyDescent="0.25">
      <c r="A34" s="225">
        <v>41654</v>
      </c>
      <c r="B34" s="62">
        <f>'Eff Conc.'!B35</f>
        <v>0</v>
      </c>
      <c r="C34" s="142">
        <f>'Eff Conc.'!C35</f>
        <v>0</v>
      </c>
      <c r="D34" s="62">
        <f>'Eff Conc.'!D35*B34*3.78</f>
        <v>0</v>
      </c>
      <c r="E34" s="62">
        <f>'Eff Conc.'!E35*B34*3.78</f>
        <v>0</v>
      </c>
      <c r="F34" s="62">
        <f>'Eff Conc.'!F35*B34*3.78</f>
        <v>0</v>
      </c>
      <c r="G34" s="62">
        <f>'Eff Conc.'!G35*B34*3.78</f>
        <v>0</v>
      </c>
      <c r="H34" s="62">
        <f>'Eff Conc.'!H35*B34*3.78</f>
        <v>0</v>
      </c>
      <c r="I34" s="62">
        <f>'Eff Conc.'!I35*B34*3.78</f>
        <v>0</v>
      </c>
      <c r="J34" s="62">
        <f>'Eff Conc.'!J35*B34*3.78</f>
        <v>0</v>
      </c>
      <c r="K34" s="62">
        <f>'Eff Conc.'!K35*B34*3.78</f>
        <v>0</v>
      </c>
      <c r="L34" s="62">
        <f>'Eff Conc.'!L35*B34*3.78</f>
        <v>0</v>
      </c>
      <c r="M34" s="62">
        <f>'Eff Conc.'!M35*C34*3.78</f>
        <v>0</v>
      </c>
      <c r="N34" s="71">
        <f>'Eff Conc.'!T35*B34*3.78</f>
        <v>0</v>
      </c>
      <c r="O34" s="85"/>
      <c r="P34" s="85"/>
      <c r="Q34" s="119"/>
      <c r="R34" s="119"/>
    </row>
    <row r="35" spans="1:22" x14ac:dyDescent="0.25">
      <c r="A35" s="227">
        <v>41671</v>
      </c>
      <c r="B35" s="3">
        <f>'Eff Conc.'!B36</f>
        <v>0</v>
      </c>
      <c r="C35" s="143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7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8"/>
      <c r="P35" s="48"/>
      <c r="Q35" s="54"/>
      <c r="R35" s="54"/>
    </row>
    <row r="36" spans="1:22" x14ac:dyDescent="0.25">
      <c r="A36" s="225">
        <v>41685</v>
      </c>
      <c r="B36" s="62">
        <f>'Eff Conc.'!B37</f>
        <v>0</v>
      </c>
      <c r="C36" s="142">
        <f>'Eff Conc.'!C37</f>
        <v>0</v>
      </c>
      <c r="D36" s="62">
        <f>'Eff Conc.'!D37*B36*3.78</f>
        <v>0</v>
      </c>
      <c r="E36" s="62">
        <f>'Eff Conc.'!E37*B36*3.78</f>
        <v>0</v>
      </c>
      <c r="F36" s="62">
        <f>'Eff Conc.'!F37*B36*3.78</f>
        <v>0</v>
      </c>
      <c r="G36" s="62">
        <f>'Eff Conc.'!G37*B36*3.78</f>
        <v>0</v>
      </c>
      <c r="H36" s="62">
        <f>'Eff Conc.'!H37*B36*3.78</f>
        <v>0</v>
      </c>
      <c r="I36" s="62">
        <f>'Eff Conc.'!I37*B36*3.78</f>
        <v>0</v>
      </c>
      <c r="J36" s="62">
        <f>'Eff Conc.'!J37*B36*3.78</f>
        <v>0</v>
      </c>
      <c r="K36" s="62">
        <f>'Eff Conc.'!K37*B36*3.78</f>
        <v>0</v>
      </c>
      <c r="L36" s="62">
        <f>'Eff Conc.'!L37*B36*3.78</f>
        <v>0</v>
      </c>
      <c r="M36" s="62">
        <f>'Eff Conc.'!M37*C36*3.78</f>
        <v>0</v>
      </c>
      <c r="N36" s="71">
        <f>'Eff Conc.'!T37*B36*3.78</f>
        <v>0</v>
      </c>
      <c r="O36" s="85"/>
      <c r="P36" s="85"/>
      <c r="Q36" s="119"/>
      <c r="R36" s="119"/>
    </row>
    <row r="37" spans="1:22" x14ac:dyDescent="0.25">
      <c r="A37" s="227">
        <v>41699</v>
      </c>
      <c r="B37" s="3">
        <f>'Eff Conc.'!B38</f>
        <v>0</v>
      </c>
      <c r="C37" s="143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7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8"/>
      <c r="P37" s="48"/>
      <c r="Q37" s="54"/>
      <c r="R37" s="54"/>
    </row>
    <row r="38" spans="1:22" x14ac:dyDescent="0.25">
      <c r="A38" s="228">
        <v>41713</v>
      </c>
      <c r="B38" s="64">
        <f>'Eff Conc.'!B39</f>
        <v>0</v>
      </c>
      <c r="C38" s="144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2">
        <f>'Eff Conc.'!T39*B38*3.78</f>
        <v>0</v>
      </c>
      <c r="O38" s="88"/>
      <c r="P38" s="88"/>
      <c r="Q38" s="120"/>
      <c r="R38" s="120"/>
      <c r="S38" s="23" t="s">
        <v>30</v>
      </c>
    </row>
    <row r="39" spans="1:22" x14ac:dyDescent="0.25">
      <c r="A39" s="227">
        <v>41730</v>
      </c>
      <c r="B39" s="3">
        <f>'Eff Conc.'!B40</f>
        <v>0</v>
      </c>
      <c r="C39" s="143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7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8"/>
      <c r="P39" s="48"/>
      <c r="Q39" s="54"/>
      <c r="R39" s="54"/>
    </row>
    <row r="40" spans="1:22" x14ac:dyDescent="0.25">
      <c r="A40" s="225">
        <v>41744</v>
      </c>
      <c r="B40" s="62">
        <f>'Eff Conc.'!B41</f>
        <v>0</v>
      </c>
      <c r="C40" s="142">
        <f>'Eff Conc.'!C41</f>
        <v>0</v>
      </c>
      <c r="D40" s="62">
        <f>'Eff Conc.'!D41*B40*3.78</f>
        <v>0</v>
      </c>
      <c r="E40" s="62">
        <f>'Eff Conc.'!E41*B40*3.78</f>
        <v>0</v>
      </c>
      <c r="F40" s="62">
        <f>'Eff Conc.'!F41*B40*3.78</f>
        <v>0</v>
      </c>
      <c r="G40" s="62">
        <f>'Eff Conc.'!G41*B40*3.78</f>
        <v>0</v>
      </c>
      <c r="H40" s="62">
        <f>'Eff Conc.'!H41*B40*3.78</f>
        <v>0</v>
      </c>
      <c r="I40" s="62">
        <f>'Eff Conc.'!I41*B40*3.78</f>
        <v>0</v>
      </c>
      <c r="J40" s="62">
        <f>'Eff Conc.'!J41*B40*3.78</f>
        <v>0</v>
      </c>
      <c r="K40" s="62">
        <f>'Eff Conc.'!K41*B40*3.78</f>
        <v>0</v>
      </c>
      <c r="L40" s="62">
        <f>'Eff Conc.'!L41*B40*3.78</f>
        <v>0</v>
      </c>
      <c r="M40" s="62">
        <f>'Eff Conc.'!M41*C40*3.78</f>
        <v>0</v>
      </c>
      <c r="N40" s="71">
        <f>'Eff Conc.'!T41*B40*3.78</f>
        <v>0</v>
      </c>
      <c r="O40" s="85"/>
      <c r="P40" s="85"/>
      <c r="Q40" s="119"/>
      <c r="R40" s="119"/>
      <c r="U40" t="s">
        <v>84</v>
      </c>
    </row>
    <row r="41" spans="1:22" x14ac:dyDescent="0.25">
      <c r="A41" s="227">
        <v>41760</v>
      </c>
      <c r="B41" s="3">
        <f>'Eff Conc.'!B42</f>
        <v>0</v>
      </c>
      <c r="C41" s="143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7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8"/>
      <c r="P41" s="48"/>
      <c r="Q41" s="54"/>
      <c r="R41" s="54"/>
    </row>
    <row r="42" spans="1:22" x14ac:dyDescent="0.25">
      <c r="A42" s="225">
        <v>41774</v>
      </c>
      <c r="B42" s="62">
        <f>'Eff Conc.'!B43</f>
        <v>0</v>
      </c>
      <c r="C42" s="142">
        <f>'Eff Conc.'!C43</f>
        <v>0</v>
      </c>
      <c r="D42" s="62">
        <f>'Eff Conc.'!D43*B42*3.78</f>
        <v>0</v>
      </c>
      <c r="E42" s="62">
        <f>'Eff Conc.'!E43*B42*3.78</f>
        <v>0</v>
      </c>
      <c r="F42" s="62">
        <f>'Eff Conc.'!F43*B42*3.78</f>
        <v>0</v>
      </c>
      <c r="G42" s="62">
        <f>'Eff Conc.'!G43*B42*3.78</f>
        <v>0</v>
      </c>
      <c r="H42" s="62">
        <f>'Eff Conc.'!H43*B42*3.78</f>
        <v>0</v>
      </c>
      <c r="I42" s="62">
        <f>'Eff Conc.'!I43*B42*3.78</f>
        <v>0</v>
      </c>
      <c r="J42" s="62">
        <f>'Eff Conc.'!J43*B42*3.78</f>
        <v>0</v>
      </c>
      <c r="K42" s="62">
        <f>'Eff Conc.'!K43*B42*3.78</f>
        <v>0</v>
      </c>
      <c r="L42" s="62">
        <f>'Eff Conc.'!L43*B42*3.78</f>
        <v>0</v>
      </c>
      <c r="M42" s="62">
        <f>'Eff Conc.'!M43*C42*3.78</f>
        <v>0</v>
      </c>
      <c r="N42" s="71">
        <f>'Eff Conc.'!T43*B42*3.78</f>
        <v>0</v>
      </c>
      <c r="O42" s="85"/>
      <c r="P42" s="85"/>
      <c r="Q42" s="119"/>
      <c r="R42" s="119"/>
    </row>
    <row r="43" spans="1:22" x14ac:dyDescent="0.25">
      <c r="A43" s="227">
        <v>41791</v>
      </c>
      <c r="B43" s="3">
        <f>'Eff Conc.'!B44</f>
        <v>0</v>
      </c>
      <c r="C43" s="143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7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8"/>
      <c r="P43" s="48"/>
      <c r="Q43" s="54"/>
      <c r="R43" s="54"/>
    </row>
    <row r="44" spans="1:22" ht="15.75" thickBot="1" x14ac:dyDescent="0.3">
      <c r="A44" s="226">
        <v>41805</v>
      </c>
      <c r="B44" s="74">
        <f>'Eff Conc.'!B45</f>
        <v>0</v>
      </c>
      <c r="C44" s="145">
        <f>'Eff Conc.'!C45</f>
        <v>0</v>
      </c>
      <c r="D44" s="74">
        <f>'Eff Conc.'!D45*B44*3.78</f>
        <v>0</v>
      </c>
      <c r="E44" s="74">
        <f>'Eff Conc.'!E45*B44*3.78</f>
        <v>0</v>
      </c>
      <c r="F44" s="74">
        <f>'Eff Conc.'!F45*B44*3.78</f>
        <v>0</v>
      </c>
      <c r="G44" s="74">
        <f>'Eff Conc.'!G45*B44*3.78</f>
        <v>0</v>
      </c>
      <c r="H44" s="74">
        <f>'Eff Conc.'!H45*B44*3.78</f>
        <v>0</v>
      </c>
      <c r="I44" s="74">
        <f>'Eff Conc.'!I45*B44*3.78</f>
        <v>0</v>
      </c>
      <c r="J44" s="74">
        <f>'Eff Conc.'!J45*B44*3.78</f>
        <v>0</v>
      </c>
      <c r="K44" s="74">
        <f>'Eff Conc.'!K45*B44*3.78</f>
        <v>0</v>
      </c>
      <c r="L44" s="74">
        <f>'Eff Conc.'!L45*B44*3.78</f>
        <v>0</v>
      </c>
      <c r="M44" s="74">
        <f>'Eff Conc.'!M45*C44*3.78</f>
        <v>0</v>
      </c>
      <c r="N44" s="75">
        <f>'Eff Conc.'!T45*B44*3.78</f>
        <v>0</v>
      </c>
      <c r="O44" s="121"/>
      <c r="P44" s="121"/>
      <c r="Q44" s="122"/>
      <c r="R44" s="122"/>
      <c r="S44" s="42" t="s">
        <v>27</v>
      </c>
    </row>
    <row r="45" spans="1:22" x14ac:dyDescent="0.25">
      <c r="R45" s="35"/>
    </row>
    <row r="46" spans="1:22" x14ac:dyDescent="0.25">
      <c r="R46" s="36"/>
    </row>
    <row r="47" spans="1:22" ht="23.25" x14ac:dyDescent="0.35">
      <c r="B47" s="300" t="s">
        <v>44</v>
      </c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22"/>
      <c r="P47" s="22"/>
      <c r="Q47" s="22"/>
      <c r="R47" s="257"/>
      <c r="S47" s="22"/>
      <c r="T47" s="22"/>
      <c r="U47" s="22"/>
      <c r="V47" s="22"/>
    </row>
    <row r="48" spans="1:22" ht="15.75" thickBot="1" x14ac:dyDescent="0.3">
      <c r="B48" s="309" t="s">
        <v>42</v>
      </c>
      <c r="C48" s="309"/>
      <c r="D48" s="309"/>
      <c r="E48" s="309"/>
      <c r="F48" s="309"/>
      <c r="G48" s="309"/>
      <c r="H48" s="309"/>
      <c r="I48" s="309"/>
      <c r="J48" s="309"/>
      <c r="K48" s="309"/>
      <c r="L48" s="309"/>
      <c r="M48" s="309"/>
      <c r="N48" s="309"/>
      <c r="O48" s="123"/>
      <c r="P48" s="123"/>
      <c r="Q48" s="123"/>
      <c r="R48" s="258"/>
      <c r="S48" s="123"/>
      <c r="T48" s="123"/>
      <c r="U48" s="123"/>
      <c r="V48" s="123"/>
    </row>
    <row r="49" spans="1:22" x14ac:dyDescent="0.25">
      <c r="A49" s="28" t="s">
        <v>35</v>
      </c>
      <c r="B49" s="26">
        <f>'Eff Conc.'!B50</f>
        <v>0</v>
      </c>
      <c r="C49" s="29">
        <f>'Eff Conc.'!C50</f>
        <v>0</v>
      </c>
      <c r="D49" s="117">
        <f t="shared" ref="D49:D52" si="0">SUM(F49,G49,H49)</f>
        <v>0</v>
      </c>
      <c r="E49" s="29">
        <f>'Eff Conc.'!E50*B49*3.78</f>
        <v>0</v>
      </c>
      <c r="F49" s="29">
        <f>'Eff Conc.'!F50*B49*3.78</f>
        <v>0</v>
      </c>
      <c r="G49" s="29">
        <f>'Eff Conc.'!G50*B49*3.78</f>
        <v>0</v>
      </c>
      <c r="H49" s="29">
        <f>'Eff Conc.'!H50*B49*3.78</f>
        <v>0</v>
      </c>
      <c r="I49" s="27">
        <f>'Eff Conc.'!I50*B49*3.78</f>
        <v>0</v>
      </c>
      <c r="J49" s="83"/>
      <c r="K49" s="26">
        <f>'Eff Conc.'!K50*B49*3.78</f>
        <v>0</v>
      </c>
      <c r="L49" s="29">
        <f>'Eff Conc.'!L50*B49*3.78</f>
        <v>0</v>
      </c>
      <c r="M49" s="27">
        <f>'Eff Conc.'!M50*C49*3.78</f>
        <v>0</v>
      </c>
      <c r="N49" s="39">
        <f>'Eff Conc.'!T50*B49*3.78</f>
        <v>0</v>
      </c>
      <c r="O49" s="53"/>
      <c r="P49" s="53"/>
      <c r="Q49" s="113"/>
      <c r="R49" s="53"/>
      <c r="S49" s="104"/>
      <c r="T49" s="104"/>
      <c r="U49" s="104"/>
      <c r="V49" s="104"/>
    </row>
    <row r="50" spans="1:22" x14ac:dyDescent="0.25">
      <c r="A50" s="31" t="s">
        <v>35</v>
      </c>
      <c r="B50" s="1">
        <f>'Eff Conc.'!B51</f>
        <v>0</v>
      </c>
      <c r="C50" s="3">
        <f>'Eff Conc.'!C51</f>
        <v>0</v>
      </c>
      <c r="D50" s="99">
        <f t="shared" si="0"/>
        <v>0</v>
      </c>
      <c r="E50" s="3">
        <f>'Eff Conc.'!E51*B50*3.78</f>
        <v>0</v>
      </c>
      <c r="F50" s="3">
        <f>'Eff Conc.'!F51*B50*3.78</f>
        <v>0</v>
      </c>
      <c r="G50" s="3">
        <f>'Eff Conc.'!G51*B50*3.78</f>
        <v>0</v>
      </c>
      <c r="H50" s="3">
        <f>'Eff Conc.'!H51*B50*3.78</f>
        <v>0</v>
      </c>
      <c r="I50" s="2">
        <f>'Eff Conc.'!I51*B50*3.78</f>
        <v>0</v>
      </c>
      <c r="J50" s="77"/>
      <c r="K50" s="1">
        <f>'Eff Conc.'!K51*B50*3.78</f>
        <v>0</v>
      </c>
      <c r="L50" s="3">
        <f>'Eff Conc.'!L51*B50*3.78</f>
        <v>0</v>
      </c>
      <c r="M50" s="2">
        <f>'Eff Conc.'!M51*C50*3.78</f>
        <v>0</v>
      </c>
      <c r="N50" s="40">
        <f>'Eff Conc.'!T51*B50*3.78</f>
        <v>0</v>
      </c>
      <c r="O50" s="54"/>
      <c r="P50" s="54"/>
      <c r="Q50" s="114"/>
      <c r="R50" s="54"/>
    </row>
    <row r="51" spans="1:22" x14ac:dyDescent="0.25">
      <c r="A51" s="31" t="s">
        <v>39</v>
      </c>
      <c r="B51" s="1">
        <f>'Eff Conc.'!B52</f>
        <v>0</v>
      </c>
      <c r="C51" s="3">
        <f>'Eff Conc.'!C52</f>
        <v>0</v>
      </c>
      <c r="D51" s="1">
        <f t="shared" si="0"/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2">
        <f>'Eff Conc.'!I52*B51*3.78</f>
        <v>0</v>
      </c>
      <c r="J51" s="77"/>
      <c r="K51" s="1">
        <f>'Eff Conc.'!K52*B51*3.78</f>
        <v>0</v>
      </c>
      <c r="L51" s="3">
        <f>'Eff Conc.'!L52*B51*3.78</f>
        <v>0</v>
      </c>
      <c r="M51" s="2">
        <f>'Eff Conc.'!M52*C51*3.78</f>
        <v>0</v>
      </c>
      <c r="N51" s="40">
        <f>'Eff Conc.'!T52*B51*3.78</f>
        <v>0</v>
      </c>
      <c r="O51" s="54"/>
      <c r="P51" s="54"/>
      <c r="Q51" s="115"/>
      <c r="R51" s="54"/>
    </row>
    <row r="52" spans="1:22" ht="15.75" thickBot="1" x14ac:dyDescent="0.3">
      <c r="A52" s="33" t="s">
        <v>39</v>
      </c>
      <c r="B52" s="4">
        <f>'Eff Conc.'!B53</f>
        <v>0</v>
      </c>
      <c r="C52" s="6">
        <f>'Eff Conc.'!C53</f>
        <v>0</v>
      </c>
      <c r="D52" s="106">
        <f t="shared" si="0"/>
        <v>0</v>
      </c>
      <c r="E52" s="6">
        <f>'Eff Conc.'!E53*B52*3.78</f>
        <v>0</v>
      </c>
      <c r="F52" s="6">
        <f>'Eff Conc.'!F53*B52*3.78</f>
        <v>0</v>
      </c>
      <c r="G52" s="6">
        <f>'Eff Conc.'!G53*B52*3.78</f>
        <v>0</v>
      </c>
      <c r="H52" s="6">
        <f>'Eff Conc.'!H53*B52*3.78</f>
        <v>0</v>
      </c>
      <c r="I52" s="5">
        <f>'Eff Conc.'!I53*B52*3.78</f>
        <v>0</v>
      </c>
      <c r="J52" s="78"/>
      <c r="K52" s="4">
        <f>'Eff Conc.'!K53*B52*3.78</f>
        <v>0</v>
      </c>
      <c r="L52" s="6">
        <f>'Eff Conc.'!L53*B52*3.78</f>
        <v>0</v>
      </c>
      <c r="M52" s="5">
        <f>'Eff Conc.'!M53*C52*3.78</f>
        <v>0</v>
      </c>
      <c r="N52" s="41">
        <f>'Eff Conc.'!T53*B52*3.78</f>
        <v>0</v>
      </c>
      <c r="O52" s="55"/>
      <c r="P52" s="55"/>
      <c r="Q52" s="116"/>
      <c r="R52" s="55"/>
    </row>
  </sheetData>
  <mergeCells count="7">
    <mergeCell ref="B6:O6"/>
    <mergeCell ref="B1:O2"/>
    <mergeCell ref="B47:N47"/>
    <mergeCell ref="B48:N48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C4" sqref="C4:Q4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300" t="s">
        <v>78</v>
      </c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208"/>
      <c r="P1" s="208"/>
    </row>
    <row r="2" spans="1:17" ht="23.25" customHeight="1" x14ac:dyDescent="0.25">
      <c r="C2" s="316" t="s">
        <v>80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7" ht="18.75" x14ac:dyDescent="0.3">
      <c r="C3" s="304" t="s">
        <v>93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17" ht="19.5" thickBot="1" x14ac:dyDescent="0.35">
      <c r="C4" s="304" t="s">
        <v>97</v>
      </c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</row>
    <row r="5" spans="1:17" ht="27.75" customHeight="1" x14ac:dyDescent="0.25">
      <c r="A5" s="233" t="s">
        <v>85</v>
      </c>
      <c r="B5" s="45" t="s">
        <v>0</v>
      </c>
      <c r="C5" s="310" t="s">
        <v>4</v>
      </c>
      <c r="D5" s="311"/>
      <c r="E5" s="310" t="s">
        <v>1</v>
      </c>
      <c r="F5" s="311"/>
      <c r="G5" s="310" t="s">
        <v>2</v>
      </c>
      <c r="H5" s="311"/>
      <c r="I5" s="310" t="s">
        <v>3</v>
      </c>
      <c r="J5" s="311"/>
      <c r="K5" s="310" t="s">
        <v>8</v>
      </c>
      <c r="L5" s="311"/>
      <c r="M5" s="312" t="s">
        <v>52</v>
      </c>
      <c r="N5" s="311"/>
      <c r="O5" s="312" t="s">
        <v>10</v>
      </c>
      <c r="P5" s="311"/>
      <c r="Q5" s="21"/>
    </row>
    <row r="6" spans="1:17" ht="18.75" customHeight="1" thickBot="1" x14ac:dyDescent="0.3">
      <c r="A6" s="216"/>
      <c r="B6" s="241" t="s">
        <v>81</v>
      </c>
      <c r="C6" s="14" t="s">
        <v>70</v>
      </c>
      <c r="D6" s="140" t="s">
        <v>71</v>
      </c>
      <c r="E6" s="14" t="s">
        <v>70</v>
      </c>
      <c r="F6" s="140" t="s">
        <v>71</v>
      </c>
      <c r="G6" s="14" t="s">
        <v>70</v>
      </c>
      <c r="H6" s="140" t="s">
        <v>71</v>
      </c>
      <c r="I6" s="14" t="s">
        <v>70</v>
      </c>
      <c r="J6" s="140" t="s">
        <v>71</v>
      </c>
      <c r="K6" s="14" t="s">
        <v>70</v>
      </c>
      <c r="L6" s="140" t="s">
        <v>71</v>
      </c>
      <c r="M6" s="199" t="s">
        <v>70</v>
      </c>
      <c r="N6" s="200" t="s">
        <v>71</v>
      </c>
      <c r="O6" s="199" t="s">
        <v>70</v>
      </c>
      <c r="P6" s="140" t="s">
        <v>71</v>
      </c>
      <c r="Q6" s="21"/>
    </row>
    <row r="7" spans="1:17" x14ac:dyDescent="0.25">
      <c r="A7" s="222" t="s">
        <v>34</v>
      </c>
      <c r="B7" s="222">
        <v>41130</v>
      </c>
      <c r="C7" s="289">
        <v>0.1</v>
      </c>
      <c r="D7" s="287">
        <v>7.0000000000000007E-2</v>
      </c>
      <c r="E7" s="26">
        <v>0.1</v>
      </c>
      <c r="F7" s="141">
        <v>0.02</v>
      </c>
      <c r="G7" s="26">
        <v>0.1</v>
      </c>
      <c r="H7" s="141">
        <v>0.02</v>
      </c>
      <c r="I7" s="26">
        <v>0.1</v>
      </c>
      <c r="J7" s="287">
        <v>0.04</v>
      </c>
      <c r="K7" s="117">
        <v>0.2</v>
      </c>
      <c r="L7" s="141">
        <v>0.15</v>
      </c>
      <c r="M7" s="29"/>
      <c r="N7" s="141"/>
      <c r="O7" s="82">
        <v>3</v>
      </c>
      <c r="P7" s="141">
        <v>2</v>
      </c>
      <c r="Q7" s="58" t="s">
        <v>29</v>
      </c>
    </row>
    <row r="8" spans="1:17" x14ac:dyDescent="0.25">
      <c r="A8" s="223" t="s">
        <v>35</v>
      </c>
      <c r="B8" s="223"/>
      <c r="C8" s="288"/>
      <c r="D8" s="146"/>
      <c r="E8" s="99"/>
      <c r="F8" s="146"/>
      <c r="G8" s="99"/>
      <c r="H8" s="146"/>
      <c r="I8" s="99"/>
      <c r="J8" s="146"/>
      <c r="K8" s="99"/>
      <c r="L8" s="146"/>
      <c r="M8" s="100"/>
      <c r="N8" s="146"/>
      <c r="O8" s="102"/>
      <c r="P8" s="146"/>
      <c r="Q8" s="58" t="s">
        <v>30</v>
      </c>
    </row>
    <row r="9" spans="1:17" x14ac:dyDescent="0.25">
      <c r="A9" s="224" t="s">
        <v>36</v>
      </c>
      <c r="B9" s="224"/>
      <c r="C9" s="279"/>
      <c r="D9" s="143"/>
      <c r="E9" s="1"/>
      <c r="F9" s="143"/>
      <c r="G9" s="1"/>
      <c r="H9" s="143"/>
      <c r="I9" s="1"/>
      <c r="J9" s="143"/>
      <c r="K9" s="99"/>
      <c r="L9" s="143"/>
      <c r="M9" s="3"/>
      <c r="N9" s="143"/>
      <c r="O9" s="56"/>
      <c r="P9" s="143"/>
      <c r="Q9" s="136" t="s">
        <v>26</v>
      </c>
    </row>
    <row r="10" spans="1:17" x14ac:dyDescent="0.25">
      <c r="A10" s="225" t="s">
        <v>37</v>
      </c>
      <c r="B10" s="238"/>
      <c r="C10" s="213"/>
      <c r="D10" s="209"/>
      <c r="E10" s="210"/>
      <c r="F10" s="209"/>
      <c r="G10" s="210"/>
      <c r="H10" s="209"/>
      <c r="I10" s="210"/>
      <c r="J10" s="209"/>
      <c r="K10" s="210"/>
      <c r="L10" s="209"/>
      <c r="M10" s="211"/>
      <c r="N10" s="209"/>
      <c r="O10" s="212"/>
      <c r="P10" s="209"/>
      <c r="Q10" s="58" t="s">
        <v>29</v>
      </c>
    </row>
    <row r="11" spans="1:17" ht="15.75" thickBot="1" x14ac:dyDescent="0.3">
      <c r="A11" s="226" t="s">
        <v>38</v>
      </c>
      <c r="B11" s="239"/>
      <c r="C11" s="214"/>
      <c r="D11" s="145"/>
      <c r="E11" s="73"/>
      <c r="F11" s="145"/>
      <c r="G11" s="73"/>
      <c r="H11" s="145"/>
      <c r="I11" s="73"/>
      <c r="J11" s="145"/>
      <c r="K11" s="73"/>
      <c r="L11" s="145"/>
      <c r="M11" s="74"/>
      <c r="N11" s="145"/>
      <c r="O11" s="90"/>
      <c r="P11" s="145"/>
      <c r="Q11" s="67" t="s">
        <v>27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selection activeCell="Z15" sqref="Z15"/>
    </sheetView>
  </sheetViews>
  <sheetFormatPr defaultRowHeight="15" x14ac:dyDescent="0.25"/>
  <cols>
    <col min="1" max="1" width="11" customWidth="1"/>
    <col min="2" max="8" width="6" customWidth="1"/>
    <col min="9" max="9" width="7.42578125" customWidth="1"/>
    <col min="10" max="19" width="6" customWidth="1"/>
    <col min="20" max="21" width="5" customWidth="1"/>
  </cols>
  <sheetData>
    <row r="1" spans="1:22" ht="23.25" customHeight="1" x14ac:dyDescent="0.35">
      <c r="C1" s="300" t="s">
        <v>79</v>
      </c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185"/>
      <c r="U1" s="185"/>
    </row>
    <row r="2" spans="1:22" s="21" customFormat="1" ht="20.25" customHeight="1" x14ac:dyDescent="0.25">
      <c r="C2" s="299" t="s">
        <v>40</v>
      </c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187"/>
      <c r="U2" s="187"/>
    </row>
    <row r="3" spans="1:22" ht="18.75" x14ac:dyDescent="0.3">
      <c r="B3" s="304" t="s">
        <v>93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</row>
    <row r="4" spans="1:22" ht="19.5" thickBot="1" x14ac:dyDescent="0.35">
      <c r="B4" s="304" t="s">
        <v>97</v>
      </c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</row>
    <row r="5" spans="1:22" ht="27.75" customHeight="1" x14ac:dyDescent="0.25">
      <c r="A5" s="188" t="s">
        <v>0</v>
      </c>
      <c r="B5" s="310" t="s">
        <v>4</v>
      </c>
      <c r="C5" s="311"/>
      <c r="D5" s="310" t="s">
        <v>5</v>
      </c>
      <c r="E5" s="311"/>
      <c r="F5" s="310" t="s">
        <v>1</v>
      </c>
      <c r="G5" s="311"/>
      <c r="H5" s="310" t="s">
        <v>2</v>
      </c>
      <c r="I5" s="311"/>
      <c r="J5" s="310" t="s">
        <v>3</v>
      </c>
      <c r="K5" s="311"/>
      <c r="L5" s="310" t="s">
        <v>7</v>
      </c>
      <c r="M5" s="311"/>
      <c r="N5" s="310" t="s">
        <v>8</v>
      </c>
      <c r="O5" s="311"/>
      <c r="P5" s="310" t="s">
        <v>58</v>
      </c>
      <c r="Q5" s="311"/>
      <c r="R5" s="312" t="s">
        <v>52</v>
      </c>
      <c r="S5" s="311"/>
      <c r="T5" s="312" t="s">
        <v>10</v>
      </c>
      <c r="U5" s="311"/>
      <c r="V5" s="21"/>
    </row>
    <row r="6" spans="1:22" ht="18.75" customHeight="1" thickBot="1" x14ac:dyDescent="0.3">
      <c r="A6" s="216" t="s">
        <v>81</v>
      </c>
      <c r="B6" s="14" t="s">
        <v>70</v>
      </c>
      <c r="C6" s="140" t="s">
        <v>71</v>
      </c>
      <c r="D6" s="14" t="s">
        <v>70</v>
      </c>
      <c r="E6" s="140" t="s">
        <v>71</v>
      </c>
      <c r="F6" s="14" t="s">
        <v>70</v>
      </c>
      <c r="G6" s="140" t="s">
        <v>71</v>
      </c>
      <c r="H6" s="14" t="s">
        <v>70</v>
      </c>
      <c r="I6" s="140" t="s">
        <v>71</v>
      </c>
      <c r="J6" s="14" t="s">
        <v>70</v>
      </c>
      <c r="K6" s="140" t="s">
        <v>71</v>
      </c>
      <c r="L6" s="14" t="s">
        <v>70</v>
      </c>
      <c r="M6" s="140" t="s">
        <v>71</v>
      </c>
      <c r="N6" s="14" t="s">
        <v>70</v>
      </c>
      <c r="O6" s="140" t="s">
        <v>71</v>
      </c>
      <c r="P6" s="14" t="s">
        <v>70</v>
      </c>
      <c r="Q6" s="140" t="s">
        <v>71</v>
      </c>
      <c r="R6" s="199" t="s">
        <v>70</v>
      </c>
      <c r="S6" s="200" t="s">
        <v>71</v>
      </c>
      <c r="T6" s="199" t="s">
        <v>70</v>
      </c>
      <c r="U6" s="140" t="s">
        <v>71</v>
      </c>
      <c r="V6" s="21"/>
    </row>
    <row r="7" spans="1:22" x14ac:dyDescent="0.25">
      <c r="A7" s="222">
        <v>41109</v>
      </c>
      <c r="B7" s="63">
        <v>0.1</v>
      </c>
      <c r="C7" s="284">
        <v>7.0000000000000007E-2</v>
      </c>
      <c r="D7" s="63">
        <v>0.1</v>
      </c>
      <c r="E7" s="284">
        <v>7.0000000000000007E-2</v>
      </c>
      <c r="F7" s="63">
        <v>0.2</v>
      </c>
      <c r="G7" s="273">
        <v>0.1</v>
      </c>
      <c r="H7" s="272">
        <v>0.2</v>
      </c>
      <c r="I7" s="284">
        <v>0.01</v>
      </c>
      <c r="J7" s="63">
        <v>0.1</v>
      </c>
      <c r="K7" s="284">
        <v>0.04</v>
      </c>
      <c r="L7" s="276"/>
      <c r="M7" s="277"/>
      <c r="N7" s="63">
        <v>0.2</v>
      </c>
      <c r="O7" s="273">
        <v>0.15</v>
      </c>
      <c r="P7" s="63">
        <v>0.2</v>
      </c>
      <c r="Q7" s="273">
        <v>0.15</v>
      </c>
      <c r="R7" s="63">
        <v>0.2</v>
      </c>
      <c r="S7" s="273">
        <v>0.15</v>
      </c>
      <c r="T7" s="285">
        <v>3</v>
      </c>
      <c r="U7" s="286">
        <v>2</v>
      </c>
    </row>
    <row r="8" spans="1:22" x14ac:dyDescent="0.25">
      <c r="A8" s="225">
        <v>41130</v>
      </c>
      <c r="B8" s="274">
        <v>0.1</v>
      </c>
      <c r="C8" s="275">
        <v>7.0000000000000007E-2</v>
      </c>
      <c r="D8" s="274">
        <v>0.1</v>
      </c>
      <c r="E8" s="275">
        <v>7.0000000000000007E-2</v>
      </c>
      <c r="F8" s="274">
        <v>0.2</v>
      </c>
      <c r="G8" s="275">
        <v>0.1</v>
      </c>
      <c r="H8" s="274">
        <v>0.2</v>
      </c>
      <c r="I8" s="275">
        <v>0.01</v>
      </c>
      <c r="J8" s="274">
        <v>0.1</v>
      </c>
      <c r="K8" s="275">
        <v>0.04</v>
      </c>
      <c r="L8" s="276"/>
      <c r="M8" s="277"/>
      <c r="N8" s="278">
        <v>0.2</v>
      </c>
      <c r="O8" s="275">
        <v>0.15</v>
      </c>
      <c r="P8" s="274">
        <v>0.2</v>
      </c>
      <c r="Q8" s="275">
        <v>0.15</v>
      </c>
      <c r="R8" s="279">
        <v>0.2</v>
      </c>
      <c r="S8" s="275">
        <v>0.15</v>
      </c>
      <c r="T8" s="330">
        <v>3</v>
      </c>
      <c r="U8" s="331">
        <v>2</v>
      </c>
    </row>
    <row r="9" spans="1:22" x14ac:dyDescent="0.25">
      <c r="A9" s="224">
        <v>41176</v>
      </c>
      <c r="B9" s="281">
        <v>0.1</v>
      </c>
      <c r="C9" s="282">
        <v>7.0000000000000007E-2</v>
      </c>
      <c r="D9" s="281">
        <v>0.1</v>
      </c>
      <c r="E9" s="282">
        <v>7.0000000000000007E-2</v>
      </c>
      <c r="F9" s="281">
        <v>0.2</v>
      </c>
      <c r="G9" s="282">
        <v>0.1</v>
      </c>
      <c r="H9" s="281">
        <v>0.2</v>
      </c>
      <c r="I9" s="282">
        <v>0.01</v>
      </c>
      <c r="J9" s="281">
        <v>0.1</v>
      </c>
      <c r="K9" s="282">
        <v>0.04</v>
      </c>
      <c r="L9" s="276"/>
      <c r="M9" s="277"/>
      <c r="N9" s="281">
        <v>0.2</v>
      </c>
      <c r="O9" s="282">
        <v>0.15</v>
      </c>
      <c r="P9" s="281">
        <v>0.2</v>
      </c>
      <c r="Q9" s="282">
        <v>0.15</v>
      </c>
      <c r="R9" s="283">
        <v>0.2</v>
      </c>
      <c r="S9" s="282">
        <v>0.15</v>
      </c>
      <c r="T9" s="332">
        <v>3</v>
      </c>
      <c r="U9" s="333">
        <v>2</v>
      </c>
      <c r="V9" s="23" t="s">
        <v>29</v>
      </c>
    </row>
    <row r="10" spans="1:22" x14ac:dyDescent="0.25">
      <c r="A10" s="219">
        <v>41183</v>
      </c>
      <c r="B10" s="327">
        <v>0.1</v>
      </c>
      <c r="C10" s="328">
        <v>7.0000000000000007E-2</v>
      </c>
      <c r="D10" s="327">
        <v>0.1</v>
      </c>
      <c r="E10" s="328">
        <v>7.0000000000000007E-2</v>
      </c>
      <c r="F10" s="57">
        <v>0.2</v>
      </c>
      <c r="G10" s="275">
        <v>0.1</v>
      </c>
      <c r="H10" s="274">
        <v>0.03</v>
      </c>
      <c r="I10" s="329">
        <v>2E-3</v>
      </c>
      <c r="J10" s="57">
        <v>0.1</v>
      </c>
      <c r="K10" s="328">
        <v>0.04</v>
      </c>
      <c r="L10" s="276"/>
      <c r="M10" s="277"/>
      <c r="N10" s="101">
        <v>0.1</v>
      </c>
      <c r="O10" s="328">
        <v>7.4999999999999997E-2</v>
      </c>
      <c r="P10" s="101">
        <v>0.1</v>
      </c>
      <c r="Q10" s="328">
        <v>7.4999999999999997E-2</v>
      </c>
      <c r="R10" s="295">
        <v>0.2</v>
      </c>
      <c r="S10" s="275">
        <v>0.15</v>
      </c>
      <c r="T10" s="330">
        <v>3</v>
      </c>
      <c r="U10" s="331">
        <v>2</v>
      </c>
    </row>
    <row r="11" spans="1:22" x14ac:dyDescent="0.25">
      <c r="A11" s="218">
        <v>41228</v>
      </c>
      <c r="B11" s="63">
        <v>0.1</v>
      </c>
      <c r="C11" s="284">
        <v>7.0000000000000007E-2</v>
      </c>
      <c r="D11" s="63">
        <v>0.1</v>
      </c>
      <c r="E11" s="284">
        <v>7.0000000000000007E-2</v>
      </c>
      <c r="F11" s="334">
        <v>1</v>
      </c>
      <c r="G11" s="273">
        <v>0.5</v>
      </c>
      <c r="H11" s="272">
        <v>0.06</v>
      </c>
      <c r="I11" s="335">
        <v>4.0000000000000001E-3</v>
      </c>
      <c r="J11" s="63">
        <v>0.1</v>
      </c>
      <c r="K11" s="284">
        <v>0.04</v>
      </c>
      <c r="L11" s="276"/>
      <c r="M11" s="277"/>
      <c r="N11" s="63">
        <v>0.1</v>
      </c>
      <c r="O11" s="284">
        <v>7.4999999999999997E-2</v>
      </c>
      <c r="P11" s="63">
        <v>0.1</v>
      </c>
      <c r="Q11" s="284">
        <v>7.4999999999999997E-2</v>
      </c>
      <c r="R11" s="296">
        <v>0.1</v>
      </c>
      <c r="S11" s="284">
        <v>0.06</v>
      </c>
      <c r="T11" s="330">
        <v>3</v>
      </c>
      <c r="U11" s="331">
        <v>2</v>
      </c>
    </row>
    <row r="12" spans="1:22" x14ac:dyDescent="0.25">
      <c r="A12" s="230">
        <v>41244</v>
      </c>
      <c r="B12" s="134">
        <v>0.1</v>
      </c>
      <c r="C12" s="336">
        <v>7.0000000000000007E-2</v>
      </c>
      <c r="D12" s="134">
        <v>0.1</v>
      </c>
      <c r="E12" s="336">
        <v>7.0000000000000007E-2</v>
      </c>
      <c r="F12" s="134">
        <v>0.2</v>
      </c>
      <c r="G12" s="323">
        <v>0.1</v>
      </c>
      <c r="H12" s="322">
        <v>0.03</v>
      </c>
      <c r="I12" s="338">
        <v>2E-3</v>
      </c>
      <c r="J12" s="134">
        <v>0.1</v>
      </c>
      <c r="K12" s="336">
        <v>0.04</v>
      </c>
      <c r="L12" s="276"/>
      <c r="M12" s="277"/>
      <c r="N12" s="337">
        <v>0.1</v>
      </c>
      <c r="O12" s="336">
        <v>1.4999999999999999E-2</v>
      </c>
      <c r="P12" s="322">
        <v>0.05</v>
      </c>
      <c r="Q12" s="336">
        <v>3.5000000000000003E-2</v>
      </c>
      <c r="R12" s="317">
        <v>0.1</v>
      </c>
      <c r="S12" s="336">
        <v>0.06</v>
      </c>
      <c r="T12" s="339">
        <v>3</v>
      </c>
      <c r="U12" s="340">
        <v>2</v>
      </c>
      <c r="V12" s="23" t="s">
        <v>28</v>
      </c>
    </row>
    <row r="13" spans="1:22" x14ac:dyDescent="0.25">
      <c r="A13" s="219">
        <v>41275</v>
      </c>
      <c r="B13" s="274"/>
      <c r="C13" s="275"/>
      <c r="D13" s="274"/>
      <c r="E13" s="275"/>
      <c r="F13" s="274"/>
      <c r="G13" s="275"/>
      <c r="H13" s="274"/>
      <c r="I13" s="275"/>
      <c r="J13" s="274"/>
      <c r="K13" s="275"/>
      <c r="L13" s="276"/>
      <c r="M13" s="277"/>
      <c r="N13" s="278"/>
      <c r="O13" s="275"/>
      <c r="P13" s="274"/>
      <c r="Q13" s="275"/>
      <c r="R13" s="279"/>
      <c r="S13" s="275"/>
      <c r="T13" s="280"/>
      <c r="U13" s="275"/>
    </row>
    <row r="14" spans="1:22" x14ac:dyDescent="0.25">
      <c r="A14" s="218">
        <v>41320</v>
      </c>
      <c r="B14" s="272"/>
      <c r="C14" s="273"/>
      <c r="D14" s="272"/>
      <c r="E14" s="273"/>
      <c r="F14" s="272"/>
      <c r="G14" s="273"/>
      <c r="H14" s="272"/>
      <c r="I14" s="273"/>
      <c r="J14" s="272"/>
      <c r="K14" s="273"/>
      <c r="L14" s="276"/>
      <c r="M14" s="277"/>
      <c r="N14" s="272"/>
      <c r="O14" s="273"/>
      <c r="P14" s="272"/>
      <c r="Q14" s="273"/>
      <c r="R14" s="320"/>
      <c r="S14" s="273"/>
      <c r="T14" s="321"/>
      <c r="U14" s="273"/>
    </row>
    <row r="15" spans="1:22" x14ac:dyDescent="0.25">
      <c r="A15" s="230">
        <v>41334</v>
      </c>
      <c r="B15" s="322"/>
      <c r="C15" s="323"/>
      <c r="D15" s="322"/>
      <c r="E15" s="323"/>
      <c r="F15" s="322"/>
      <c r="G15" s="323"/>
      <c r="H15" s="322"/>
      <c r="I15" s="323"/>
      <c r="J15" s="322"/>
      <c r="K15" s="323"/>
      <c r="L15" s="276"/>
      <c r="M15" s="277"/>
      <c r="N15" s="324"/>
      <c r="O15" s="323"/>
      <c r="P15" s="322"/>
      <c r="Q15" s="323"/>
      <c r="R15" s="325"/>
      <c r="S15" s="323"/>
      <c r="T15" s="326"/>
      <c r="U15" s="323"/>
      <c r="V15" s="23" t="s">
        <v>30</v>
      </c>
    </row>
    <row r="16" spans="1:22" x14ac:dyDescent="0.25">
      <c r="A16" s="219">
        <v>41365</v>
      </c>
      <c r="B16" s="274"/>
      <c r="C16" s="275"/>
      <c r="D16" s="274"/>
      <c r="E16" s="275"/>
      <c r="F16" s="274"/>
      <c r="G16" s="275"/>
      <c r="H16" s="274"/>
      <c r="I16" s="275"/>
      <c r="J16" s="274"/>
      <c r="K16" s="275"/>
      <c r="L16" s="276"/>
      <c r="M16" s="277"/>
      <c r="N16" s="278"/>
      <c r="O16" s="275"/>
      <c r="P16" s="274"/>
      <c r="Q16" s="275"/>
      <c r="R16" s="279"/>
      <c r="S16" s="275"/>
      <c r="T16" s="280"/>
      <c r="U16" s="275"/>
    </row>
    <row r="17" spans="1:22" x14ac:dyDescent="0.25">
      <c r="A17" s="218">
        <v>41409</v>
      </c>
      <c r="B17" s="272"/>
      <c r="C17" s="273"/>
      <c r="D17" s="272"/>
      <c r="E17" s="273"/>
      <c r="F17" s="272"/>
      <c r="G17" s="273"/>
      <c r="H17" s="272"/>
      <c r="I17" s="273"/>
      <c r="J17" s="272"/>
      <c r="K17" s="273"/>
      <c r="L17" s="276"/>
      <c r="M17" s="277"/>
      <c r="N17" s="272"/>
      <c r="O17" s="273"/>
      <c r="P17" s="272"/>
      <c r="Q17" s="273"/>
      <c r="R17" s="320"/>
      <c r="S17" s="273"/>
      <c r="T17" s="321"/>
      <c r="U17" s="273"/>
    </row>
    <row r="18" spans="1:22" x14ac:dyDescent="0.25">
      <c r="A18" s="230">
        <v>41426</v>
      </c>
      <c r="B18" s="322"/>
      <c r="C18" s="323"/>
      <c r="D18" s="322"/>
      <c r="E18" s="323"/>
      <c r="F18" s="322"/>
      <c r="G18" s="323"/>
      <c r="H18" s="322"/>
      <c r="I18" s="323"/>
      <c r="J18" s="322"/>
      <c r="K18" s="323"/>
      <c r="L18" s="276"/>
      <c r="M18" s="277"/>
      <c r="N18" s="324"/>
      <c r="O18" s="323"/>
      <c r="P18" s="322"/>
      <c r="Q18" s="323"/>
      <c r="R18" s="325"/>
      <c r="S18" s="323"/>
      <c r="T18" s="326"/>
      <c r="U18" s="323"/>
      <c r="V18" s="42" t="s">
        <v>26</v>
      </c>
    </row>
    <row r="19" spans="1:22" x14ac:dyDescent="0.25">
      <c r="A19" s="219">
        <v>41456</v>
      </c>
      <c r="B19" s="31"/>
      <c r="C19" s="143"/>
      <c r="D19" s="1"/>
      <c r="E19" s="143"/>
      <c r="F19" s="1"/>
      <c r="G19" s="143"/>
      <c r="H19" s="1"/>
      <c r="I19" s="143"/>
      <c r="J19" s="1"/>
      <c r="K19" s="143"/>
      <c r="L19" s="276"/>
      <c r="M19" s="277"/>
      <c r="N19" s="99"/>
      <c r="O19" s="143"/>
      <c r="P19" s="1"/>
      <c r="Q19" s="143"/>
      <c r="R19" s="3"/>
      <c r="S19" s="143"/>
      <c r="T19" s="56"/>
      <c r="U19" s="143"/>
    </row>
    <row r="20" spans="1:22" x14ac:dyDescent="0.25">
      <c r="A20" s="218">
        <v>41470</v>
      </c>
      <c r="B20" s="69"/>
      <c r="C20" s="142"/>
      <c r="D20" s="70"/>
      <c r="E20" s="142"/>
      <c r="F20" s="70"/>
      <c r="G20" s="142"/>
      <c r="H20" s="70"/>
      <c r="I20" s="142"/>
      <c r="J20" s="70"/>
      <c r="K20" s="142"/>
      <c r="L20" s="276"/>
      <c r="M20" s="277"/>
      <c r="N20" s="70"/>
      <c r="O20" s="142"/>
      <c r="P20" s="70"/>
      <c r="Q20" s="142"/>
      <c r="R20" s="62"/>
      <c r="S20" s="142"/>
      <c r="T20" s="84"/>
      <c r="U20" s="142"/>
    </row>
    <row r="21" spans="1:22" x14ac:dyDescent="0.25">
      <c r="A21" s="219">
        <v>41487</v>
      </c>
      <c r="B21" s="31"/>
      <c r="C21" s="143"/>
      <c r="D21" s="1"/>
      <c r="E21" s="143"/>
      <c r="F21" s="1"/>
      <c r="G21" s="143"/>
      <c r="H21" s="1"/>
      <c r="I21" s="143"/>
      <c r="J21" s="1"/>
      <c r="K21" s="143"/>
      <c r="L21" s="276"/>
      <c r="M21" s="277"/>
      <c r="N21" s="99"/>
      <c r="O21" s="143"/>
      <c r="P21" s="1"/>
      <c r="Q21" s="143"/>
      <c r="R21" s="3"/>
      <c r="S21" s="143"/>
      <c r="T21" s="56"/>
      <c r="U21" s="143"/>
    </row>
    <row r="22" spans="1:22" x14ac:dyDescent="0.25">
      <c r="A22" s="218">
        <v>41501</v>
      </c>
      <c r="B22" s="69"/>
      <c r="C22" s="142"/>
      <c r="D22" s="70"/>
      <c r="E22" s="142"/>
      <c r="F22" s="70"/>
      <c r="G22" s="142"/>
      <c r="H22" s="70"/>
      <c r="I22" s="142"/>
      <c r="J22" s="70"/>
      <c r="K22" s="142"/>
      <c r="L22" s="276"/>
      <c r="M22" s="277"/>
      <c r="N22" s="70"/>
      <c r="O22" s="142"/>
      <c r="P22" s="70"/>
      <c r="Q22" s="142"/>
      <c r="R22" s="62"/>
      <c r="S22" s="142"/>
      <c r="T22" s="84"/>
      <c r="U22" s="142"/>
    </row>
    <row r="23" spans="1:22" x14ac:dyDescent="0.25">
      <c r="A23" s="219">
        <v>41518</v>
      </c>
      <c r="B23" s="31"/>
      <c r="C23" s="143"/>
      <c r="D23" s="1"/>
      <c r="E23" s="143"/>
      <c r="F23" s="1"/>
      <c r="G23" s="143"/>
      <c r="H23" s="1"/>
      <c r="I23" s="143"/>
      <c r="J23" s="1"/>
      <c r="K23" s="143"/>
      <c r="L23" s="276"/>
      <c r="M23" s="277"/>
      <c r="N23" s="99"/>
      <c r="O23" s="143"/>
      <c r="P23" s="1"/>
      <c r="Q23" s="143"/>
      <c r="R23" s="3"/>
      <c r="S23" s="143"/>
      <c r="T23" s="56"/>
      <c r="U23" s="143"/>
    </row>
    <row r="24" spans="1:22" x14ac:dyDescent="0.25">
      <c r="A24" s="220">
        <v>41532</v>
      </c>
      <c r="B24" s="201"/>
      <c r="C24" s="144"/>
      <c r="D24" s="68"/>
      <c r="E24" s="144"/>
      <c r="F24" s="68"/>
      <c r="G24" s="144"/>
      <c r="H24" s="68"/>
      <c r="I24" s="144"/>
      <c r="J24" s="68"/>
      <c r="K24" s="144"/>
      <c r="L24" s="276"/>
      <c r="M24" s="277"/>
      <c r="N24" s="68"/>
      <c r="O24" s="144"/>
      <c r="P24" s="68"/>
      <c r="Q24" s="144"/>
      <c r="R24" s="64"/>
      <c r="S24" s="144"/>
      <c r="T24" s="87"/>
      <c r="U24" s="144"/>
      <c r="V24" s="23" t="s">
        <v>29</v>
      </c>
    </row>
    <row r="25" spans="1:22" x14ac:dyDescent="0.25">
      <c r="A25" s="219">
        <v>41548</v>
      </c>
      <c r="B25" s="31"/>
      <c r="C25" s="143"/>
      <c r="D25" s="1"/>
      <c r="E25" s="143"/>
      <c r="F25" s="1"/>
      <c r="G25" s="143"/>
      <c r="H25" s="1"/>
      <c r="I25" s="143"/>
      <c r="J25" s="1"/>
      <c r="K25" s="143"/>
      <c r="L25" s="276"/>
      <c r="M25" s="277"/>
      <c r="N25" s="99"/>
      <c r="O25" s="143"/>
      <c r="P25" s="1"/>
      <c r="Q25" s="143"/>
      <c r="R25" s="3"/>
      <c r="S25" s="143"/>
      <c r="T25" s="56"/>
      <c r="U25" s="143"/>
    </row>
    <row r="26" spans="1:22" x14ac:dyDescent="0.25">
      <c r="A26" s="218">
        <v>41562</v>
      </c>
      <c r="B26" s="69"/>
      <c r="C26" s="142"/>
      <c r="D26" s="70"/>
      <c r="E26" s="142"/>
      <c r="F26" s="70"/>
      <c r="G26" s="142"/>
      <c r="H26" s="70"/>
      <c r="I26" s="142"/>
      <c r="J26" s="70"/>
      <c r="K26" s="142"/>
      <c r="L26" s="276"/>
      <c r="M26" s="277"/>
      <c r="N26" s="70"/>
      <c r="O26" s="142"/>
      <c r="P26" s="70"/>
      <c r="Q26" s="142"/>
      <c r="R26" s="62"/>
      <c r="S26" s="142"/>
      <c r="T26" s="84"/>
      <c r="U26" s="142"/>
    </row>
    <row r="27" spans="1:22" x14ac:dyDescent="0.25">
      <c r="A27" s="219">
        <v>41579</v>
      </c>
      <c r="B27" s="31"/>
      <c r="C27" s="143"/>
      <c r="D27" s="1"/>
      <c r="E27" s="143"/>
      <c r="F27" s="1"/>
      <c r="G27" s="143"/>
      <c r="H27" s="1"/>
      <c r="I27" s="143"/>
      <c r="J27" s="1"/>
      <c r="K27" s="143"/>
      <c r="L27" s="276"/>
      <c r="M27" s="277"/>
      <c r="N27" s="99"/>
      <c r="O27" s="143"/>
      <c r="P27" s="1"/>
      <c r="Q27" s="143"/>
      <c r="R27" s="3"/>
      <c r="S27" s="143"/>
      <c r="T27" s="56"/>
      <c r="U27" s="143"/>
    </row>
    <row r="28" spans="1:22" x14ac:dyDescent="0.25">
      <c r="A28" s="218">
        <v>41593</v>
      </c>
      <c r="B28" s="69"/>
      <c r="C28" s="142"/>
      <c r="D28" s="70"/>
      <c r="E28" s="142"/>
      <c r="F28" s="70"/>
      <c r="G28" s="142"/>
      <c r="H28" s="70"/>
      <c r="I28" s="142"/>
      <c r="J28" s="70"/>
      <c r="K28" s="142"/>
      <c r="L28" s="276"/>
      <c r="M28" s="277"/>
      <c r="N28" s="70"/>
      <c r="O28" s="142"/>
      <c r="P28" s="70"/>
      <c r="Q28" s="142"/>
      <c r="R28" s="62"/>
      <c r="S28" s="142"/>
      <c r="T28" s="84"/>
      <c r="U28" s="142"/>
    </row>
    <row r="29" spans="1:22" x14ac:dyDescent="0.25">
      <c r="A29" s="219">
        <v>41609</v>
      </c>
      <c r="B29" s="31"/>
      <c r="C29" s="143"/>
      <c r="D29" s="1"/>
      <c r="E29" s="143"/>
      <c r="F29" s="1"/>
      <c r="G29" s="143"/>
      <c r="H29" s="1"/>
      <c r="I29" s="143"/>
      <c r="J29" s="1"/>
      <c r="K29" s="143"/>
      <c r="L29" s="276"/>
      <c r="M29" s="277"/>
      <c r="N29" s="99"/>
      <c r="O29" s="143"/>
      <c r="P29" s="1"/>
      <c r="Q29" s="143"/>
      <c r="R29" s="3"/>
      <c r="S29" s="143"/>
      <c r="T29" s="56"/>
      <c r="U29" s="143"/>
    </row>
    <row r="30" spans="1:22" x14ac:dyDescent="0.25">
      <c r="A30" s="220">
        <v>41623</v>
      </c>
      <c r="B30" s="201"/>
      <c r="C30" s="144"/>
      <c r="D30" s="68"/>
      <c r="E30" s="144"/>
      <c r="F30" s="68"/>
      <c r="G30" s="144"/>
      <c r="H30" s="68"/>
      <c r="I30" s="144"/>
      <c r="J30" s="68"/>
      <c r="K30" s="144"/>
      <c r="L30" s="276"/>
      <c r="M30" s="277"/>
      <c r="N30" s="68"/>
      <c r="O30" s="144"/>
      <c r="P30" s="68"/>
      <c r="Q30" s="144"/>
      <c r="R30" s="64"/>
      <c r="S30" s="144"/>
      <c r="T30" s="87"/>
      <c r="U30" s="144"/>
      <c r="V30" s="23" t="s">
        <v>28</v>
      </c>
    </row>
    <row r="31" spans="1:22" x14ac:dyDescent="0.25">
      <c r="A31" s="219">
        <v>41640</v>
      </c>
      <c r="B31" s="31"/>
      <c r="C31" s="143"/>
      <c r="D31" s="1"/>
      <c r="E31" s="143"/>
      <c r="F31" s="1"/>
      <c r="G31" s="143"/>
      <c r="H31" s="1"/>
      <c r="I31" s="143"/>
      <c r="J31" s="1"/>
      <c r="K31" s="143"/>
      <c r="L31" s="276"/>
      <c r="M31" s="277"/>
      <c r="N31" s="99"/>
      <c r="O31" s="143"/>
      <c r="P31" s="1"/>
      <c r="Q31" s="143"/>
      <c r="R31" s="3"/>
      <c r="S31" s="143"/>
      <c r="T31" s="56"/>
      <c r="U31" s="143"/>
    </row>
    <row r="32" spans="1:22" x14ac:dyDescent="0.25">
      <c r="A32" s="218">
        <v>41654</v>
      </c>
      <c r="B32" s="69"/>
      <c r="C32" s="142"/>
      <c r="D32" s="70"/>
      <c r="E32" s="142"/>
      <c r="F32" s="70"/>
      <c r="G32" s="142"/>
      <c r="H32" s="70"/>
      <c r="I32" s="142"/>
      <c r="J32" s="70"/>
      <c r="K32" s="142"/>
      <c r="L32" s="276"/>
      <c r="M32" s="277"/>
      <c r="N32" s="70"/>
      <c r="O32" s="142"/>
      <c r="P32" s="70"/>
      <c r="Q32" s="142"/>
      <c r="R32" s="62"/>
      <c r="S32" s="142"/>
      <c r="T32" s="84"/>
      <c r="U32" s="142"/>
    </row>
    <row r="33" spans="1:22" x14ac:dyDescent="0.25">
      <c r="A33" s="219">
        <v>41671</v>
      </c>
      <c r="B33" s="31"/>
      <c r="C33" s="143"/>
      <c r="D33" s="1"/>
      <c r="E33" s="143"/>
      <c r="F33" s="1"/>
      <c r="G33" s="143"/>
      <c r="H33" s="1"/>
      <c r="I33" s="143"/>
      <c r="J33" s="1"/>
      <c r="K33" s="143"/>
      <c r="L33" s="276"/>
      <c r="M33" s="277"/>
      <c r="N33" s="99"/>
      <c r="O33" s="143"/>
      <c r="P33" s="1"/>
      <c r="Q33" s="143"/>
      <c r="R33" s="3"/>
      <c r="S33" s="143"/>
      <c r="T33" s="56"/>
      <c r="U33" s="143"/>
    </row>
    <row r="34" spans="1:22" x14ac:dyDescent="0.25">
      <c r="A34" s="218">
        <v>41685</v>
      </c>
      <c r="B34" s="69"/>
      <c r="C34" s="142"/>
      <c r="D34" s="70"/>
      <c r="E34" s="142"/>
      <c r="F34" s="70"/>
      <c r="G34" s="142"/>
      <c r="H34" s="70"/>
      <c r="I34" s="142"/>
      <c r="J34" s="70"/>
      <c r="K34" s="142"/>
      <c r="L34" s="276"/>
      <c r="M34" s="277"/>
      <c r="N34" s="70"/>
      <c r="O34" s="142"/>
      <c r="P34" s="70"/>
      <c r="Q34" s="142"/>
      <c r="R34" s="62"/>
      <c r="S34" s="142"/>
      <c r="T34" s="84"/>
      <c r="U34" s="142"/>
    </row>
    <row r="35" spans="1:22" x14ac:dyDescent="0.25">
      <c r="A35" s="219">
        <v>41699</v>
      </c>
      <c r="B35" s="31"/>
      <c r="C35" s="143"/>
      <c r="D35" s="1"/>
      <c r="E35" s="143"/>
      <c r="F35" s="1"/>
      <c r="G35" s="143"/>
      <c r="H35" s="1"/>
      <c r="I35" s="143"/>
      <c r="J35" s="1"/>
      <c r="K35" s="143"/>
      <c r="L35" s="276"/>
      <c r="M35" s="277"/>
      <c r="N35" s="99"/>
      <c r="O35" s="143"/>
      <c r="P35" s="1"/>
      <c r="Q35" s="143"/>
      <c r="R35" s="3"/>
      <c r="S35" s="143"/>
      <c r="T35" s="56"/>
      <c r="U35" s="143"/>
    </row>
    <row r="36" spans="1:22" x14ac:dyDescent="0.25">
      <c r="A36" s="220">
        <v>41713</v>
      </c>
      <c r="B36" s="201"/>
      <c r="C36" s="144"/>
      <c r="D36" s="68"/>
      <c r="E36" s="144"/>
      <c r="F36" s="68"/>
      <c r="G36" s="144"/>
      <c r="H36" s="68"/>
      <c r="I36" s="144"/>
      <c r="J36" s="68"/>
      <c r="K36" s="144"/>
      <c r="L36" s="276"/>
      <c r="M36" s="277"/>
      <c r="N36" s="68"/>
      <c r="O36" s="144"/>
      <c r="P36" s="68"/>
      <c r="Q36" s="144"/>
      <c r="R36" s="64"/>
      <c r="S36" s="144"/>
      <c r="T36" s="87"/>
      <c r="U36" s="144"/>
      <c r="V36" s="23" t="s">
        <v>30</v>
      </c>
    </row>
    <row r="37" spans="1:22" x14ac:dyDescent="0.25">
      <c r="A37" s="219">
        <v>41730</v>
      </c>
      <c r="B37" s="31"/>
      <c r="C37" s="143"/>
      <c r="D37" s="1"/>
      <c r="E37" s="143"/>
      <c r="F37" s="1"/>
      <c r="G37" s="143"/>
      <c r="H37" s="1"/>
      <c r="I37" s="143"/>
      <c r="J37" s="1"/>
      <c r="K37" s="143"/>
      <c r="L37" s="276"/>
      <c r="M37" s="277"/>
      <c r="N37" s="99"/>
      <c r="O37" s="143"/>
      <c r="P37" s="1"/>
      <c r="Q37" s="143"/>
      <c r="R37" s="3"/>
      <c r="S37" s="143"/>
      <c r="T37" s="56"/>
      <c r="U37" s="143"/>
    </row>
    <row r="38" spans="1:22" x14ac:dyDescent="0.25">
      <c r="A38" s="218">
        <v>41744</v>
      </c>
      <c r="B38" s="69"/>
      <c r="C38" s="142"/>
      <c r="D38" s="70"/>
      <c r="E38" s="142"/>
      <c r="F38" s="70"/>
      <c r="G38" s="142"/>
      <c r="H38" s="70"/>
      <c r="I38" s="142"/>
      <c r="J38" s="70"/>
      <c r="K38" s="142"/>
      <c r="L38" s="276"/>
      <c r="M38" s="277"/>
      <c r="N38" s="70"/>
      <c r="O38" s="142"/>
      <c r="P38" s="70"/>
      <c r="Q38" s="142"/>
      <c r="R38" s="62"/>
      <c r="S38" s="142"/>
      <c r="T38" s="84"/>
      <c r="U38" s="142"/>
    </row>
    <row r="39" spans="1:22" x14ac:dyDescent="0.25">
      <c r="A39" s="219">
        <v>41760</v>
      </c>
      <c r="B39" s="31"/>
      <c r="C39" s="143"/>
      <c r="D39" s="1"/>
      <c r="E39" s="143"/>
      <c r="F39" s="1"/>
      <c r="G39" s="143"/>
      <c r="H39" s="1"/>
      <c r="I39" s="143"/>
      <c r="J39" s="1"/>
      <c r="K39" s="143"/>
      <c r="L39" s="276"/>
      <c r="M39" s="277"/>
      <c r="N39" s="99"/>
      <c r="O39" s="143"/>
      <c r="P39" s="1"/>
      <c r="Q39" s="143"/>
      <c r="R39" s="3"/>
      <c r="S39" s="143"/>
      <c r="T39" s="56"/>
      <c r="U39" s="143"/>
    </row>
    <row r="40" spans="1:22" x14ac:dyDescent="0.25">
      <c r="A40" s="218">
        <v>41774</v>
      </c>
      <c r="B40" s="69"/>
      <c r="C40" s="142"/>
      <c r="D40" s="70"/>
      <c r="E40" s="142"/>
      <c r="F40" s="70"/>
      <c r="G40" s="142"/>
      <c r="H40" s="70"/>
      <c r="I40" s="142"/>
      <c r="J40" s="70"/>
      <c r="K40" s="142"/>
      <c r="L40" s="276"/>
      <c r="M40" s="277"/>
      <c r="N40" s="70"/>
      <c r="O40" s="142"/>
      <c r="P40" s="70"/>
      <c r="Q40" s="142"/>
      <c r="R40" s="62"/>
      <c r="S40" s="142"/>
      <c r="T40" s="84"/>
      <c r="U40" s="142"/>
    </row>
    <row r="41" spans="1:22" x14ac:dyDescent="0.25">
      <c r="A41" s="219">
        <v>41791</v>
      </c>
      <c r="B41" s="31"/>
      <c r="C41" s="143"/>
      <c r="D41" s="1"/>
      <c r="E41" s="143"/>
      <c r="F41" s="1"/>
      <c r="G41" s="143"/>
      <c r="H41" s="1"/>
      <c r="I41" s="143"/>
      <c r="J41" s="1"/>
      <c r="K41" s="143"/>
      <c r="L41" s="276"/>
      <c r="M41" s="277"/>
      <c r="N41" s="99"/>
      <c r="O41" s="143"/>
      <c r="P41" s="1"/>
      <c r="Q41" s="143"/>
      <c r="R41" s="3"/>
      <c r="S41" s="143"/>
      <c r="T41" s="56"/>
      <c r="U41" s="143"/>
    </row>
    <row r="42" spans="1:22" ht="15.75" thickBot="1" x14ac:dyDescent="0.3">
      <c r="A42" s="221">
        <v>41805</v>
      </c>
      <c r="B42" s="118"/>
      <c r="C42" s="145"/>
      <c r="D42" s="73"/>
      <c r="E42" s="145"/>
      <c r="F42" s="73"/>
      <c r="G42" s="145"/>
      <c r="H42" s="73"/>
      <c r="I42" s="145"/>
      <c r="J42" s="73"/>
      <c r="K42" s="145"/>
      <c r="L42" s="276"/>
      <c r="M42" s="277"/>
      <c r="N42" s="73"/>
      <c r="O42" s="145"/>
      <c r="P42" s="73"/>
      <c r="Q42" s="145"/>
      <c r="R42" s="74"/>
      <c r="S42" s="145"/>
      <c r="T42" s="90"/>
      <c r="U42" s="145"/>
      <c r="V42" s="42" t="s">
        <v>27</v>
      </c>
    </row>
    <row r="43" spans="1:22" ht="11.25" customHeight="1" x14ac:dyDescent="0.25"/>
    <row r="44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Liz Falejczyk</cp:lastModifiedBy>
  <cp:lastPrinted>2012-09-12T17:43:24Z</cp:lastPrinted>
  <dcterms:created xsi:type="dcterms:W3CDTF">2012-05-04T22:10:30Z</dcterms:created>
  <dcterms:modified xsi:type="dcterms:W3CDTF">2013-01-22T21:06:08Z</dcterms:modified>
</cp:coreProperties>
</file>