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9035" windowHeight="11835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R21" i="4" l="1"/>
  <c r="Q21" i="4"/>
  <c r="P21" i="4"/>
  <c r="O21" i="4"/>
  <c r="R20" i="4"/>
  <c r="Q20" i="4"/>
  <c r="P20" i="4"/>
  <c r="O20" i="4"/>
  <c r="X33" i="3" l="1"/>
  <c r="W33" i="3"/>
  <c r="V33" i="3"/>
  <c r="U33" i="3"/>
  <c r="X32" i="3"/>
  <c r="W32" i="3"/>
  <c r="V32" i="3"/>
  <c r="U32" i="3"/>
  <c r="X31" i="3"/>
  <c r="W31" i="3"/>
  <c r="V31" i="3"/>
  <c r="U31" i="3"/>
  <c r="X30" i="3"/>
  <c r="W30" i="3"/>
  <c r="V30" i="3"/>
  <c r="U30" i="3"/>
  <c r="X29" i="3"/>
  <c r="W29" i="3"/>
  <c r="V29" i="3"/>
  <c r="U29" i="3"/>
  <c r="X28" i="3"/>
  <c r="W28" i="3"/>
  <c r="V28" i="3"/>
  <c r="U28" i="3"/>
  <c r="X27" i="3"/>
  <c r="W27" i="3"/>
  <c r="V27" i="3"/>
  <c r="U27" i="3"/>
  <c r="X26" i="3"/>
  <c r="W26" i="3"/>
  <c r="V26" i="3"/>
  <c r="U26" i="3"/>
  <c r="X25" i="3"/>
  <c r="W25" i="3"/>
  <c r="V25" i="3"/>
  <c r="U25" i="3"/>
  <c r="X24" i="3"/>
  <c r="W24" i="3"/>
  <c r="V24" i="3"/>
  <c r="U24" i="3"/>
  <c r="X23" i="3"/>
  <c r="W23" i="3"/>
  <c r="V23" i="3"/>
  <c r="U23" i="3"/>
  <c r="X22" i="3"/>
  <c r="W22" i="3"/>
  <c r="V22" i="3"/>
  <c r="U22" i="3"/>
  <c r="X21" i="3"/>
  <c r="W21" i="3"/>
  <c r="V21" i="3"/>
  <c r="U21" i="3"/>
  <c r="X20" i="3"/>
  <c r="W20" i="3"/>
  <c r="V20" i="3"/>
  <c r="U20" i="3"/>
  <c r="O19" i="4" l="1"/>
  <c r="P19" i="4"/>
  <c r="Q19" i="4"/>
  <c r="R19" i="4"/>
  <c r="U19" i="3"/>
  <c r="V19" i="3"/>
  <c r="W19" i="3"/>
  <c r="X19" i="3"/>
  <c r="O18" i="4" l="1"/>
  <c r="P18" i="4"/>
  <c r="Q18" i="4"/>
  <c r="R18" i="4"/>
  <c r="R17" i="4"/>
  <c r="Q17" i="4"/>
  <c r="P17" i="4"/>
  <c r="O17" i="4"/>
  <c r="U18" i="3"/>
  <c r="V18" i="3"/>
  <c r="W18" i="3"/>
  <c r="X18" i="3"/>
  <c r="U17" i="3"/>
  <c r="V17" i="3"/>
  <c r="W17" i="3"/>
  <c r="X17" i="3"/>
  <c r="X16" i="3" l="1"/>
  <c r="U16" i="3"/>
  <c r="V16" i="3"/>
  <c r="W16" i="3"/>
  <c r="W12" i="3" l="1"/>
  <c r="W13" i="3"/>
  <c r="W14" i="3"/>
  <c r="W15" i="3"/>
  <c r="W11" i="3"/>
  <c r="U12" i="3"/>
  <c r="U13" i="3"/>
  <c r="U14" i="3"/>
  <c r="U15" i="3"/>
  <c r="U11" i="3"/>
  <c r="A9" i="5" l="1"/>
  <c r="A12" i="4"/>
  <c r="R12" i="3"/>
  <c r="S12" i="3"/>
  <c r="R13" i="3"/>
  <c r="S13" i="3" s="1"/>
  <c r="R14" i="3"/>
  <c r="S14" i="3" s="1"/>
  <c r="R15" i="3"/>
  <c r="S15" i="3" s="1"/>
  <c r="R16" i="3"/>
  <c r="S16" i="3" s="1"/>
  <c r="R17" i="3"/>
  <c r="S17" i="3" s="1"/>
  <c r="R18" i="3"/>
  <c r="S18" i="3"/>
  <c r="R19" i="3"/>
  <c r="S19" i="3" s="1"/>
  <c r="R20" i="3"/>
  <c r="S20" i="3" s="1"/>
  <c r="R21" i="3"/>
  <c r="S21" i="3" s="1"/>
  <c r="R22" i="3"/>
  <c r="S22" i="3" s="1"/>
  <c r="R23" i="3"/>
  <c r="S23" i="3" s="1"/>
  <c r="R24" i="3"/>
  <c r="S24" i="3" s="1"/>
  <c r="R25" i="3"/>
  <c r="S25" i="3" s="1"/>
  <c r="R26" i="3"/>
  <c r="S26" i="3" s="1"/>
  <c r="R27" i="3"/>
  <c r="S27" i="3" s="1"/>
  <c r="R28" i="3"/>
  <c r="S28" i="3" s="1"/>
  <c r="R29" i="3"/>
  <c r="S29" i="3" s="1"/>
  <c r="R30" i="3"/>
  <c r="S30" i="3" s="1"/>
  <c r="R31" i="3"/>
  <c r="S31" i="3" s="1"/>
  <c r="R32" i="3"/>
  <c r="S32" i="3" s="1"/>
  <c r="R33" i="3"/>
  <c r="S33" i="3" s="1"/>
  <c r="R11" i="3"/>
  <c r="S11" i="3"/>
  <c r="O12" i="3"/>
  <c r="P12" i="3" s="1"/>
  <c r="O13" i="3"/>
  <c r="P13" i="3" s="1"/>
  <c r="P14" i="3"/>
  <c r="P15" i="3"/>
  <c r="O16" i="3"/>
  <c r="P16" i="3" s="1"/>
  <c r="O17" i="3"/>
  <c r="P17" i="3" s="1"/>
  <c r="P18" i="3"/>
  <c r="P19" i="3"/>
  <c r="O20" i="3"/>
  <c r="P20" i="3" s="1"/>
  <c r="P21" i="3"/>
  <c r="O22" i="3"/>
  <c r="P22" i="3"/>
  <c r="O23" i="3"/>
  <c r="P23" i="3" s="1"/>
  <c r="O24" i="3"/>
  <c r="P24" i="3" s="1"/>
  <c r="O25" i="3"/>
  <c r="P25" i="3" s="1"/>
  <c r="O26" i="3"/>
  <c r="P26" i="3" s="1"/>
  <c r="O27" i="3"/>
  <c r="P27" i="3" s="1"/>
  <c r="O28" i="3"/>
  <c r="P28" i="3"/>
  <c r="O29" i="3"/>
  <c r="P29" i="3" s="1"/>
  <c r="O30" i="3"/>
  <c r="P30" i="3" s="1"/>
  <c r="O31" i="3"/>
  <c r="P31" i="3" s="1"/>
  <c r="O32" i="3"/>
  <c r="P32" i="3" s="1"/>
  <c r="O33" i="3"/>
  <c r="P33" i="3" s="1"/>
  <c r="O11" i="3"/>
  <c r="P11" i="3"/>
  <c r="R10" i="3" l="1"/>
  <c r="S10" i="3"/>
  <c r="O10" i="3"/>
  <c r="P10" i="3"/>
  <c r="P7" i="1"/>
  <c r="Q7" i="1"/>
  <c r="S7" i="1"/>
  <c r="T7" i="1"/>
  <c r="X15" i="3"/>
  <c r="X14" i="3"/>
  <c r="X13" i="3"/>
  <c r="X12" i="3"/>
  <c r="W10" i="3"/>
  <c r="X11" i="3"/>
  <c r="X10" i="3"/>
  <c r="V13" i="3"/>
  <c r="V14" i="3"/>
  <c r="V15" i="3"/>
  <c r="V12" i="3"/>
  <c r="V11" i="3"/>
  <c r="V10" i="3"/>
  <c r="C6" i="2" l="1"/>
  <c r="F6" i="2" s="1"/>
  <c r="U10" i="3"/>
  <c r="B63" i="4"/>
  <c r="L63" i="4" s="1"/>
  <c r="C63" i="4"/>
  <c r="M63" i="4" s="1"/>
  <c r="B64" i="4"/>
  <c r="N64" i="4" s="1"/>
  <c r="C64" i="4"/>
  <c r="M64" i="4" s="1"/>
  <c r="B65" i="4"/>
  <c r="L65" i="4" s="1"/>
  <c r="C65" i="4"/>
  <c r="M65" i="4" s="1"/>
  <c r="C62" i="4"/>
  <c r="M62" i="4" s="1"/>
  <c r="B62" i="4"/>
  <c r="N62" i="4" s="1"/>
  <c r="D65" i="3"/>
  <c r="D64" i="3"/>
  <c r="D63" i="3"/>
  <c r="D62" i="3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C52" i="4"/>
  <c r="B53" i="4"/>
  <c r="F53" i="4" s="1"/>
  <c r="C53" i="4"/>
  <c r="B54" i="4"/>
  <c r="N54" i="4" s="1"/>
  <c r="C54" i="4"/>
  <c r="M54" i="4" s="1"/>
  <c r="B55" i="4"/>
  <c r="N55" i="4" s="1"/>
  <c r="C55" i="4"/>
  <c r="B56" i="4"/>
  <c r="N56" i="4" s="1"/>
  <c r="C56" i="4"/>
  <c r="M56" i="4" s="1"/>
  <c r="B57" i="4"/>
  <c r="N57" i="4" s="1"/>
  <c r="C57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3" i="4" s="1"/>
  <c r="D14" i="3"/>
  <c r="D15" i="3"/>
  <c r="D16" i="3"/>
  <c r="D17" i="3"/>
  <c r="D17" i="4" s="1"/>
  <c r="D18" i="3"/>
  <c r="D19" i="3"/>
  <c r="D20" i="3"/>
  <c r="D21" i="3"/>
  <c r="D21" i="4" s="1"/>
  <c r="D22" i="3"/>
  <c r="D23" i="3"/>
  <c r="D24" i="3"/>
  <c r="D25" i="3"/>
  <c r="D25" i="4" s="1"/>
  <c r="D26" i="3"/>
  <c r="D27" i="3"/>
  <c r="D28" i="3"/>
  <c r="D29" i="3"/>
  <c r="D29" i="4" s="1"/>
  <c r="D30" i="3"/>
  <c r="D31" i="3"/>
  <c r="D32" i="3"/>
  <c r="D33" i="3"/>
  <c r="D33" i="4" s="1"/>
  <c r="D34" i="3"/>
  <c r="D35" i="3"/>
  <c r="D36" i="3"/>
  <c r="D37" i="3"/>
  <c r="D37" i="4" s="1"/>
  <c r="D38" i="3"/>
  <c r="D39" i="3"/>
  <c r="D40" i="3"/>
  <c r="D41" i="3"/>
  <c r="D41" i="4" s="1"/>
  <c r="D42" i="3"/>
  <c r="D43" i="3"/>
  <c r="D44" i="3"/>
  <c r="D45" i="3"/>
  <c r="D45" i="4" s="1"/>
  <c r="D46" i="3"/>
  <c r="D47" i="3"/>
  <c r="D48" i="3"/>
  <c r="D49" i="3"/>
  <c r="D49" i="4" s="1"/>
  <c r="D50" i="3"/>
  <c r="D51" i="3"/>
  <c r="D52" i="3"/>
  <c r="D53" i="3"/>
  <c r="D53" i="4" s="1"/>
  <c r="D54" i="3"/>
  <c r="D55" i="3"/>
  <c r="D56" i="3"/>
  <c r="D57" i="3"/>
  <c r="D57" i="4" s="1"/>
  <c r="C10" i="4"/>
  <c r="B10" i="4"/>
  <c r="N10" i="4" s="1"/>
  <c r="D6" i="2"/>
  <c r="N6" i="2" s="1"/>
  <c r="D10" i="3"/>
  <c r="E9" i="1"/>
  <c r="E7" i="1"/>
  <c r="D54" i="4" l="1"/>
  <c r="D50" i="4"/>
  <c r="D46" i="4"/>
  <c r="D42" i="4"/>
  <c r="D38" i="4"/>
  <c r="D34" i="4"/>
  <c r="D30" i="4"/>
  <c r="D26" i="4"/>
  <c r="D22" i="4"/>
  <c r="D18" i="4"/>
  <c r="D14" i="4"/>
  <c r="D56" i="4"/>
  <c r="D52" i="4"/>
  <c r="D48" i="4"/>
  <c r="D44" i="4"/>
  <c r="D40" i="4"/>
  <c r="D36" i="4"/>
  <c r="D32" i="4"/>
  <c r="D28" i="4"/>
  <c r="D24" i="4"/>
  <c r="D20" i="4"/>
  <c r="D12" i="4"/>
  <c r="D16" i="4"/>
  <c r="E9" i="2"/>
  <c r="D55" i="4"/>
  <c r="D51" i="4"/>
  <c r="D47" i="4"/>
  <c r="D43" i="4"/>
  <c r="D39" i="4"/>
  <c r="D35" i="4"/>
  <c r="D31" i="4"/>
  <c r="D27" i="4"/>
  <c r="D23" i="4"/>
  <c r="D19" i="4"/>
  <c r="D15" i="4"/>
  <c r="D11" i="4"/>
  <c r="F10" i="4"/>
  <c r="O6" i="2"/>
  <c r="E10" i="4"/>
  <c r="D10" i="4"/>
  <c r="H10" i="4"/>
  <c r="G10" i="4"/>
  <c r="K10" i="4"/>
  <c r="J10" i="4"/>
  <c r="I10" i="4"/>
  <c r="H6" i="2"/>
  <c r="I6" i="2"/>
  <c r="O14" i="4" s="1"/>
  <c r="M6" i="2"/>
  <c r="E6" i="2"/>
  <c r="L10" i="4"/>
  <c r="M10" i="4"/>
  <c r="G6" i="2"/>
  <c r="K6" i="2"/>
  <c r="F10" i="2"/>
  <c r="F8" i="2"/>
  <c r="H10" i="2"/>
  <c r="H8" i="2"/>
  <c r="I10" i="2"/>
  <c r="I8" i="2"/>
  <c r="J10" i="2"/>
  <c r="J8" i="2"/>
  <c r="L10" i="2"/>
  <c r="L8" i="2"/>
  <c r="G62" i="4"/>
  <c r="D62" i="4" s="1"/>
  <c r="I62" i="4"/>
  <c r="I65" i="4"/>
  <c r="G65" i="4"/>
  <c r="E65" i="4"/>
  <c r="H64" i="4"/>
  <c r="F64" i="4"/>
  <c r="I63" i="4"/>
  <c r="G63" i="4"/>
  <c r="E63" i="4"/>
  <c r="L62" i="4"/>
  <c r="K65" i="4"/>
  <c r="K64" i="4"/>
  <c r="K63" i="4"/>
  <c r="N65" i="4"/>
  <c r="N63" i="4"/>
  <c r="J6" i="2"/>
  <c r="L6" i="2"/>
  <c r="F9" i="2"/>
  <c r="F7" i="2"/>
  <c r="H9" i="2"/>
  <c r="H7" i="2"/>
  <c r="I9" i="2"/>
  <c r="I7" i="2"/>
  <c r="J9" i="2"/>
  <c r="J7" i="2"/>
  <c r="L9" i="2"/>
  <c r="L7" i="2"/>
  <c r="E62" i="4"/>
  <c r="F62" i="4"/>
  <c r="H62" i="4"/>
  <c r="H65" i="4"/>
  <c r="F65" i="4"/>
  <c r="I64" i="4"/>
  <c r="G64" i="4"/>
  <c r="E64" i="4"/>
  <c r="H63" i="4"/>
  <c r="F63" i="4"/>
  <c r="K62" i="4"/>
  <c r="L64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57" i="4"/>
  <c r="L57" i="4"/>
  <c r="J57" i="4"/>
  <c r="H57" i="4"/>
  <c r="F57" i="4"/>
  <c r="K56" i="4"/>
  <c r="I56" i="4"/>
  <c r="G56" i="4"/>
  <c r="E56" i="4"/>
  <c r="M55" i="4"/>
  <c r="L55" i="4"/>
  <c r="J55" i="4"/>
  <c r="H55" i="4"/>
  <c r="F55" i="4"/>
  <c r="K54" i="4"/>
  <c r="I54" i="4"/>
  <c r="G54" i="4"/>
  <c r="E54" i="4"/>
  <c r="M53" i="4"/>
  <c r="L53" i="4"/>
  <c r="J53" i="4"/>
  <c r="H53" i="4"/>
  <c r="N53" i="4"/>
  <c r="E53" i="4"/>
  <c r="N52" i="4"/>
  <c r="E52" i="4"/>
  <c r="G52" i="4"/>
  <c r="I52" i="4"/>
  <c r="K52" i="4"/>
  <c r="F52" i="4"/>
  <c r="H52" i="4"/>
  <c r="J52" i="4"/>
  <c r="L52" i="4"/>
  <c r="F51" i="4"/>
  <c r="H51" i="4"/>
  <c r="J51" i="4"/>
  <c r="L51" i="4"/>
  <c r="N51" i="4"/>
  <c r="E51" i="4"/>
  <c r="G51" i="4"/>
  <c r="I51" i="4"/>
  <c r="K51" i="4"/>
  <c r="N50" i="4"/>
  <c r="E50" i="4"/>
  <c r="G50" i="4"/>
  <c r="I50" i="4"/>
  <c r="K50" i="4"/>
  <c r="F50" i="4"/>
  <c r="H50" i="4"/>
  <c r="J50" i="4"/>
  <c r="L50" i="4"/>
  <c r="F49" i="4"/>
  <c r="H49" i="4"/>
  <c r="J49" i="4"/>
  <c r="L49" i="4"/>
  <c r="N49" i="4"/>
  <c r="E49" i="4"/>
  <c r="G49" i="4"/>
  <c r="I49" i="4"/>
  <c r="K49" i="4"/>
  <c r="N48" i="4"/>
  <c r="E48" i="4"/>
  <c r="G48" i="4"/>
  <c r="I48" i="4"/>
  <c r="K48" i="4"/>
  <c r="F48" i="4"/>
  <c r="H48" i="4"/>
  <c r="J48" i="4"/>
  <c r="L48" i="4"/>
  <c r="F47" i="4"/>
  <c r="H47" i="4"/>
  <c r="J47" i="4"/>
  <c r="L47" i="4"/>
  <c r="N47" i="4"/>
  <c r="E47" i="4"/>
  <c r="G47" i="4"/>
  <c r="I47" i="4"/>
  <c r="K47" i="4"/>
  <c r="N46" i="4"/>
  <c r="E46" i="4"/>
  <c r="G46" i="4"/>
  <c r="I46" i="4"/>
  <c r="K46" i="4"/>
  <c r="F46" i="4"/>
  <c r="H46" i="4"/>
  <c r="J46" i="4"/>
  <c r="L46" i="4"/>
  <c r="F45" i="4"/>
  <c r="H45" i="4"/>
  <c r="J45" i="4"/>
  <c r="L45" i="4"/>
  <c r="N45" i="4"/>
  <c r="E45" i="4"/>
  <c r="G45" i="4"/>
  <c r="I45" i="4"/>
  <c r="K45" i="4"/>
  <c r="N44" i="4"/>
  <c r="E44" i="4"/>
  <c r="G44" i="4"/>
  <c r="I44" i="4"/>
  <c r="K44" i="4"/>
  <c r="F44" i="4"/>
  <c r="H44" i="4"/>
  <c r="J44" i="4"/>
  <c r="L44" i="4"/>
  <c r="F43" i="4"/>
  <c r="H43" i="4"/>
  <c r="J43" i="4"/>
  <c r="L43" i="4"/>
  <c r="N43" i="4"/>
  <c r="E43" i="4"/>
  <c r="G43" i="4"/>
  <c r="I43" i="4"/>
  <c r="K43" i="4"/>
  <c r="N42" i="4"/>
  <c r="E42" i="4"/>
  <c r="G42" i="4"/>
  <c r="I42" i="4"/>
  <c r="K42" i="4"/>
  <c r="F42" i="4"/>
  <c r="H42" i="4"/>
  <c r="J42" i="4"/>
  <c r="L42" i="4"/>
  <c r="F41" i="4"/>
  <c r="H41" i="4"/>
  <c r="J41" i="4"/>
  <c r="L41" i="4"/>
  <c r="N41" i="4"/>
  <c r="E41" i="4"/>
  <c r="G41" i="4"/>
  <c r="I41" i="4"/>
  <c r="K41" i="4"/>
  <c r="N40" i="4"/>
  <c r="E40" i="4"/>
  <c r="G40" i="4"/>
  <c r="I40" i="4"/>
  <c r="K40" i="4"/>
  <c r="F40" i="4"/>
  <c r="H40" i="4"/>
  <c r="J40" i="4"/>
  <c r="L40" i="4"/>
  <c r="F39" i="4"/>
  <c r="H39" i="4"/>
  <c r="J39" i="4"/>
  <c r="L39" i="4"/>
  <c r="N39" i="4"/>
  <c r="E39" i="4"/>
  <c r="G39" i="4"/>
  <c r="I39" i="4"/>
  <c r="K39" i="4"/>
  <c r="N38" i="4"/>
  <c r="E38" i="4"/>
  <c r="G38" i="4"/>
  <c r="I38" i="4"/>
  <c r="K38" i="4"/>
  <c r="F38" i="4"/>
  <c r="H38" i="4"/>
  <c r="J38" i="4"/>
  <c r="L38" i="4"/>
  <c r="F37" i="4"/>
  <c r="H37" i="4"/>
  <c r="J37" i="4"/>
  <c r="L37" i="4"/>
  <c r="N37" i="4"/>
  <c r="E37" i="4"/>
  <c r="G37" i="4"/>
  <c r="I37" i="4"/>
  <c r="K37" i="4"/>
  <c r="N36" i="4"/>
  <c r="E36" i="4"/>
  <c r="G36" i="4"/>
  <c r="I36" i="4"/>
  <c r="K36" i="4"/>
  <c r="F36" i="4"/>
  <c r="H36" i="4"/>
  <c r="J36" i="4"/>
  <c r="L36" i="4"/>
  <c r="F35" i="4"/>
  <c r="H35" i="4"/>
  <c r="J35" i="4"/>
  <c r="L35" i="4"/>
  <c r="N35" i="4"/>
  <c r="E35" i="4"/>
  <c r="G35" i="4"/>
  <c r="I35" i="4"/>
  <c r="K35" i="4"/>
  <c r="N34" i="4"/>
  <c r="E34" i="4"/>
  <c r="G34" i="4"/>
  <c r="I34" i="4"/>
  <c r="K34" i="4"/>
  <c r="F34" i="4"/>
  <c r="H34" i="4"/>
  <c r="J34" i="4"/>
  <c r="L34" i="4"/>
  <c r="F33" i="4"/>
  <c r="H33" i="4"/>
  <c r="J33" i="4"/>
  <c r="L33" i="4"/>
  <c r="N33" i="4"/>
  <c r="E33" i="4"/>
  <c r="G33" i="4"/>
  <c r="I33" i="4"/>
  <c r="K33" i="4"/>
  <c r="N32" i="4"/>
  <c r="E32" i="4"/>
  <c r="G32" i="4"/>
  <c r="I32" i="4"/>
  <c r="K32" i="4"/>
  <c r="F32" i="4"/>
  <c r="H32" i="4"/>
  <c r="J32" i="4"/>
  <c r="L32" i="4"/>
  <c r="F31" i="4"/>
  <c r="H31" i="4"/>
  <c r="J31" i="4"/>
  <c r="L31" i="4"/>
  <c r="N31" i="4"/>
  <c r="E31" i="4"/>
  <c r="G31" i="4"/>
  <c r="I31" i="4"/>
  <c r="K31" i="4"/>
  <c r="N30" i="4"/>
  <c r="E30" i="4"/>
  <c r="G30" i="4"/>
  <c r="I30" i="4"/>
  <c r="K30" i="4"/>
  <c r="F30" i="4"/>
  <c r="H30" i="4"/>
  <c r="J30" i="4"/>
  <c r="L30" i="4"/>
  <c r="F29" i="4"/>
  <c r="H29" i="4"/>
  <c r="J29" i="4"/>
  <c r="L29" i="4"/>
  <c r="N29" i="4"/>
  <c r="E29" i="4"/>
  <c r="G29" i="4"/>
  <c r="I29" i="4"/>
  <c r="K29" i="4"/>
  <c r="N28" i="4"/>
  <c r="E28" i="4"/>
  <c r="G28" i="4"/>
  <c r="I28" i="4"/>
  <c r="K28" i="4"/>
  <c r="F28" i="4"/>
  <c r="H28" i="4"/>
  <c r="J28" i="4"/>
  <c r="L28" i="4"/>
  <c r="F27" i="4"/>
  <c r="H27" i="4"/>
  <c r="J27" i="4"/>
  <c r="L27" i="4"/>
  <c r="N27" i="4"/>
  <c r="E27" i="4"/>
  <c r="G27" i="4"/>
  <c r="I27" i="4"/>
  <c r="K27" i="4"/>
  <c r="N26" i="4"/>
  <c r="E26" i="4"/>
  <c r="G26" i="4"/>
  <c r="I26" i="4"/>
  <c r="K26" i="4"/>
  <c r="F26" i="4"/>
  <c r="H26" i="4"/>
  <c r="J26" i="4"/>
  <c r="L26" i="4"/>
  <c r="F25" i="4"/>
  <c r="H25" i="4"/>
  <c r="J25" i="4"/>
  <c r="L25" i="4"/>
  <c r="N25" i="4"/>
  <c r="E25" i="4"/>
  <c r="G25" i="4"/>
  <c r="I25" i="4"/>
  <c r="K25" i="4"/>
  <c r="N24" i="4"/>
  <c r="E24" i="4"/>
  <c r="G24" i="4"/>
  <c r="I24" i="4"/>
  <c r="K24" i="4"/>
  <c r="F24" i="4"/>
  <c r="H24" i="4"/>
  <c r="J24" i="4"/>
  <c r="L24" i="4"/>
  <c r="F23" i="4"/>
  <c r="H23" i="4"/>
  <c r="J23" i="4"/>
  <c r="L23" i="4"/>
  <c r="N23" i="4"/>
  <c r="E23" i="4"/>
  <c r="G23" i="4"/>
  <c r="I23" i="4"/>
  <c r="K23" i="4"/>
  <c r="N22" i="4"/>
  <c r="E22" i="4"/>
  <c r="G22" i="4"/>
  <c r="I22" i="4"/>
  <c r="K22" i="4"/>
  <c r="F22" i="4"/>
  <c r="H22" i="4"/>
  <c r="J22" i="4"/>
  <c r="L22" i="4"/>
  <c r="F21" i="4"/>
  <c r="H21" i="4"/>
  <c r="J21" i="4"/>
  <c r="L21" i="4"/>
  <c r="N21" i="4"/>
  <c r="E21" i="4"/>
  <c r="G21" i="4"/>
  <c r="I21" i="4"/>
  <c r="K21" i="4"/>
  <c r="N20" i="4"/>
  <c r="E20" i="4"/>
  <c r="G20" i="4"/>
  <c r="I20" i="4"/>
  <c r="K20" i="4"/>
  <c r="F20" i="4"/>
  <c r="H20" i="4"/>
  <c r="J20" i="4"/>
  <c r="L20" i="4"/>
  <c r="F19" i="4"/>
  <c r="H19" i="4"/>
  <c r="J19" i="4"/>
  <c r="L19" i="4"/>
  <c r="N19" i="4"/>
  <c r="E19" i="4"/>
  <c r="G19" i="4"/>
  <c r="I19" i="4"/>
  <c r="K19" i="4"/>
  <c r="N18" i="4"/>
  <c r="E18" i="4"/>
  <c r="G18" i="4"/>
  <c r="I18" i="4"/>
  <c r="K18" i="4"/>
  <c r="F18" i="4"/>
  <c r="H18" i="4"/>
  <c r="J18" i="4"/>
  <c r="L18" i="4"/>
  <c r="F17" i="4"/>
  <c r="H17" i="4"/>
  <c r="J17" i="4"/>
  <c r="L17" i="4"/>
  <c r="N17" i="4"/>
  <c r="E17" i="4"/>
  <c r="G17" i="4"/>
  <c r="I17" i="4"/>
  <c r="K17" i="4"/>
  <c r="N16" i="4"/>
  <c r="E16" i="4"/>
  <c r="G16" i="4"/>
  <c r="I16" i="4"/>
  <c r="K16" i="4"/>
  <c r="F16" i="4"/>
  <c r="H16" i="4"/>
  <c r="J16" i="4"/>
  <c r="L16" i="4"/>
  <c r="F15" i="4"/>
  <c r="H15" i="4"/>
  <c r="J15" i="4"/>
  <c r="L15" i="4"/>
  <c r="N15" i="4"/>
  <c r="E15" i="4"/>
  <c r="G15" i="4"/>
  <c r="I15" i="4"/>
  <c r="K15" i="4"/>
  <c r="N14" i="4"/>
  <c r="E14" i="4"/>
  <c r="G14" i="4"/>
  <c r="I14" i="4"/>
  <c r="K14" i="4"/>
  <c r="F14" i="4"/>
  <c r="H14" i="4"/>
  <c r="J14" i="4"/>
  <c r="L14" i="4"/>
  <c r="F13" i="4"/>
  <c r="H13" i="4"/>
  <c r="J13" i="4"/>
  <c r="L13" i="4"/>
  <c r="N13" i="4"/>
  <c r="E13" i="4"/>
  <c r="G13" i="4"/>
  <c r="I13" i="4"/>
  <c r="K13" i="4"/>
  <c r="N12" i="4"/>
  <c r="E12" i="4"/>
  <c r="G12" i="4"/>
  <c r="I12" i="4"/>
  <c r="K12" i="4"/>
  <c r="F12" i="4"/>
  <c r="H12" i="4"/>
  <c r="J12" i="4"/>
  <c r="L12" i="4"/>
  <c r="F11" i="4"/>
  <c r="H11" i="4"/>
  <c r="J11" i="4"/>
  <c r="L11" i="4"/>
  <c r="N11" i="4"/>
  <c r="E11" i="4"/>
  <c r="G11" i="4"/>
  <c r="I11" i="4"/>
  <c r="K11" i="4"/>
  <c r="K57" i="4"/>
  <c r="I57" i="4"/>
  <c r="G57" i="4"/>
  <c r="E57" i="4"/>
  <c r="L56" i="4"/>
  <c r="J56" i="4"/>
  <c r="H56" i="4"/>
  <c r="F56" i="4"/>
  <c r="K55" i="4"/>
  <c r="I55" i="4"/>
  <c r="G55" i="4"/>
  <c r="E55" i="4"/>
  <c r="L54" i="4"/>
  <c r="J54" i="4"/>
  <c r="H54" i="4"/>
  <c r="F54" i="4"/>
  <c r="K53" i="4"/>
  <c r="I53" i="4"/>
  <c r="G53" i="4"/>
  <c r="M9" i="2"/>
  <c r="K9" i="2"/>
  <c r="G9" i="2"/>
  <c r="O16" i="4" l="1"/>
  <c r="O15" i="4"/>
  <c r="Q16" i="4"/>
  <c r="R16" i="4"/>
  <c r="Q12" i="4"/>
  <c r="Q11" i="4"/>
  <c r="Q13" i="4"/>
  <c r="Q14" i="4"/>
  <c r="Q15" i="4"/>
  <c r="O11" i="4"/>
  <c r="P16" i="4"/>
  <c r="O13" i="4"/>
  <c r="O12" i="4"/>
  <c r="P15" i="4"/>
  <c r="R14" i="4"/>
  <c r="R10" i="4"/>
  <c r="R12" i="4"/>
  <c r="R11" i="4"/>
  <c r="R13" i="4"/>
  <c r="R15" i="4"/>
  <c r="P10" i="4"/>
  <c r="P11" i="4"/>
  <c r="P12" i="4"/>
  <c r="P13" i="4"/>
  <c r="Q10" i="4"/>
  <c r="P14" i="4"/>
  <c r="O10" i="4"/>
  <c r="D63" i="4"/>
  <c r="D65" i="4"/>
  <c r="D64" i="4"/>
</calcChain>
</file>

<file path=xl/sharedStrings.xml><?xml version="1.0" encoding="utf-8"?>
<sst xmlns="http://schemas.openxmlformats.org/spreadsheetml/2006/main" count="281" uniqueCount="98">
  <si>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</si>
  <si>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</si>
  <si>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</si>
  <si>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</si>
  <si>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</si>
  <si>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</si>
  <si>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</si>
  <si>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</si>
  <si>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</si>
  <si>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</si>
  <si>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</si>
  <si>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</si>
  <si>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</si>
  <si>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</si>
  <si>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</si>
  <si>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</si>
  <si>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</si>
  <si>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</si>
  <si>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</si>
  <si>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</si>
  <si>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</si>
  <si>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</si>
  <si>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</si>
  <si>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</si>
  <si>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</si>
  <si>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</si>
  <si>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</si>
  <si>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</si>
  <si>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</si>
  <si>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</si>
  <si>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</si>
  <si>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</si>
  <si>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</si>
  <si>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</si>
  <si>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</si>
  <si>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</si>
  <si>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</si>
  <si>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</si>
  <si>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</si>
  <si>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</si>
  <si>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</si>
  <si>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</si>
  <si>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</si>
  <si>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</si>
  <si>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</si>
  <si>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</si>
  <si>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</si>
  <si>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</si>
  <si>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</si>
  <si>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</si>
  <si>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</si>
  <si>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</si>
  <si>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</si>
  <si>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</si>
  <si>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</si>
  <si>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</si>
  <si>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</si>
  <si>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</si>
  <si>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</si>
  <si>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</si>
  <si>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</si>
  <si>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</si>
  <si>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</si>
  <si>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</si>
  <si>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</si>
  <si>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</si>
  <si>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</si>
  <si>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</si>
  <si>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</si>
  <si>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</si>
  <si>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</si>
  <si>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</si>
  <si>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</si>
  <si>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</si>
  <si>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</si>
  <si>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</si>
  <si>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</si>
  <si>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</si>
  <si>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</si>
  <si>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</si>
  <si>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</si>
  <si>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</si>
  <si>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</si>
  <si>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</si>
  <si>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</si>
  <si>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</si>
  <si>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</si>
  <si>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</si>
  <si>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</si>
  <si>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</si>
  <si>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</si>
  <si>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</si>
  <si>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</si>
  <si>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</si>
  <si>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City of San Mateo, WWTP</t>
  </si>
  <si>
    <t>Chad Davisson (650) 522-7385</t>
  </si>
  <si>
    <t>City of San Mateo WWTP</t>
  </si>
  <si>
    <t>Chad Davisson (650)  522-7385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</si>
</sst>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0" borderId="4" xfId="0" applyNumberFormat="1" applyBorder="1"/>
    <xf numFmtId="0" fontId="13" fillId="0" borderId="0" xfId="0" applyFont="1" applyAlignment="1">
      <alignment horizontal="left"/>
    </xf>
    <xf numFmtId="0" fontId="2" fillId="0" borderId="5" xfId="0" applyNumberFormat="1" applyFont="1" applyBorder="1"/>
    <xf numFmtId="0" fontId="2" fillId="0" borderId="3" xfId="0" applyNumberFormat="1" applyFont="1" applyBorder="1"/>
    <xf numFmtId="0" fontId="2" fillId="6" borderId="12" xfId="0" applyNumberFormat="1" applyFont="1" applyFill="1" applyBorder="1"/>
    <xf numFmtId="0" fontId="2" fillId="0" borderId="12" xfId="0" applyNumberFormat="1" applyFont="1" applyBorder="1"/>
    <xf numFmtId="0" fontId="2" fillId="6" borderId="16" xfId="0" applyNumberFormat="1" applyFont="1" applyFill="1" applyBorder="1"/>
    <xf numFmtId="0" fontId="2" fillId="6" borderId="7" xfId="0" applyNumberFormat="1" applyFont="1" applyFill="1" applyBorder="1"/>
    <xf numFmtId="0" fontId="5" fillId="3" borderId="20" xfId="0" applyFont="1" applyFill="1" applyBorder="1" applyAlignment="1">
      <alignment wrapText="1"/>
    </xf>
    <xf numFmtId="0" fontId="2" fillId="0" borderId="36" xfId="0" applyFont="1" applyBorder="1"/>
    <xf numFmtId="10" fontId="0" fillId="6" borderId="31" xfId="0" applyNumberFormat="1" applyFill="1" applyBorder="1"/>
    <xf numFmtId="0" fontId="0" fillId="0" borderId="41" xfId="0" applyBorder="1"/>
    <xf numFmtId="0" fontId="2" fillId="0" borderId="12" xfId="0" applyNumberFormat="1" applyFont="1" applyFill="1" applyBorder="1"/>
    <xf numFmtId="0" fontId="2" fillId="0" borderId="25" xfId="0" applyFont="1" applyFill="1" applyBorder="1"/>
    <xf numFmtId="0" fontId="2" fillId="0" borderId="33" xfId="0" applyFont="1" applyFill="1" applyBorder="1"/>
    <xf numFmtId="10" fontId="0" fillId="6" borderId="12" xfId="0" applyNumberFormat="1" applyFill="1" applyBorder="1"/>
    <xf numFmtId="10" fontId="0" fillId="0" borderId="41" xfId="0" applyNumberFormat="1" applyFill="1" applyBorder="1"/>
    <xf numFmtId="10" fontId="0" fillId="0" borderId="23" xfId="0" applyNumberFormat="1" applyFill="1" applyBorder="1"/>
    <xf numFmtId="10" fontId="0" fillId="0" borderId="31" xfId="0" applyNumberFormat="1" applyFill="1" applyBorder="1"/>
    <xf numFmtId="10" fontId="0" fillId="6" borderId="29" xfId="0" applyNumberFormat="1" applyFill="1" applyBorder="1"/>
    <xf numFmtId="10" fontId="0" fillId="6" borderId="32" xfId="0" applyNumberForma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ffCon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Conc."/>
      <sheetName val="Inf Loads"/>
      <sheetName val="Eff Conc."/>
      <sheetName val="Eff Loads"/>
      <sheetName val="Inf QAQC MLs"/>
      <sheetName val="Eff QAQC MLs"/>
    </sheetNames>
    <sheetDataSet>
      <sheetData sheetId="0" refreshError="1"/>
      <sheetData sheetId="1" refreshError="1"/>
      <sheetData sheetId="2" refreshError="1">
        <row r="9">
          <cell r="A9" t="str">
            <v>(mm/dd/yyyy)</v>
          </cell>
        </row>
        <row r="12">
          <cell r="A12">
            <v>41124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B8" sqref="B8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297" t="s">
        <v>15</v>
      </c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</row>
    <row r="2" spans="1:22" x14ac:dyDescent="0.25">
      <c r="C2" s="295" t="s">
        <v>83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</row>
    <row r="3" spans="1:22" ht="18.75" x14ac:dyDescent="0.3">
      <c r="C3" s="301" t="s">
        <v>96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22" ht="19.5" thickBot="1" x14ac:dyDescent="0.35">
      <c r="C4" s="301" t="s">
        <v>95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</row>
    <row r="5" spans="1:22" ht="26.25" x14ac:dyDescent="0.25">
      <c r="A5" s="235" t="s">
        <v>86</v>
      </c>
      <c r="B5" s="43" t="s">
        <v>0</v>
      </c>
      <c r="C5" s="298" t="s">
        <v>16</v>
      </c>
      <c r="D5" s="299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2" t="s">
        <v>53</v>
      </c>
      <c r="O5" s="298" t="s">
        <v>78</v>
      </c>
      <c r="P5" s="300"/>
      <c r="Q5" s="299"/>
      <c r="R5" s="298" t="s">
        <v>77</v>
      </c>
      <c r="S5" s="300"/>
      <c r="T5" s="299"/>
      <c r="U5" s="9" t="s">
        <v>10</v>
      </c>
    </row>
    <row r="6" spans="1:22" ht="27" thickBot="1" x14ac:dyDescent="0.3">
      <c r="A6" s="218"/>
      <c r="B6" s="243" t="s">
        <v>82</v>
      </c>
      <c r="C6" s="24" t="s">
        <v>17</v>
      </c>
      <c r="D6" s="146" t="s">
        <v>11</v>
      </c>
      <c r="E6" s="149" t="s">
        <v>48</v>
      </c>
      <c r="F6" s="78"/>
      <c r="G6" s="78"/>
      <c r="H6" s="78"/>
      <c r="I6" s="78"/>
      <c r="J6" s="78"/>
      <c r="K6" s="78"/>
      <c r="L6" s="78"/>
      <c r="M6" s="78"/>
      <c r="N6" s="205" t="s">
        <v>73</v>
      </c>
      <c r="O6" s="24" t="s">
        <v>12</v>
      </c>
      <c r="P6" s="150" t="s">
        <v>13</v>
      </c>
      <c r="Q6" s="146" t="s">
        <v>14</v>
      </c>
      <c r="R6" s="24" t="s">
        <v>12</v>
      </c>
      <c r="S6" s="150" t="s">
        <v>13</v>
      </c>
      <c r="T6" s="146" t="s">
        <v>14</v>
      </c>
      <c r="U6" s="25"/>
    </row>
    <row r="7" spans="1:22" x14ac:dyDescent="0.25">
      <c r="A7" s="220" t="s">
        <v>35</v>
      </c>
      <c r="B7" s="225">
        <v>41100</v>
      </c>
      <c r="C7" s="29">
        <v>11.03</v>
      </c>
      <c r="D7" s="139">
        <v>10.050000000000001</v>
      </c>
      <c r="E7" s="82">
        <f>SUM(G7,H7,I7)</f>
        <v>0.14000000000000001</v>
      </c>
      <c r="F7" s="26">
        <v>48</v>
      </c>
      <c r="G7" s="91"/>
      <c r="H7" s="29">
        <v>0</v>
      </c>
      <c r="I7" s="29">
        <v>0.14000000000000001</v>
      </c>
      <c r="J7" s="29">
        <v>34</v>
      </c>
      <c r="K7" s="91"/>
      <c r="L7" s="29">
        <v>6.2</v>
      </c>
      <c r="M7" s="95"/>
      <c r="N7" s="29">
        <v>4.2</v>
      </c>
      <c r="O7" s="66">
        <v>7.27</v>
      </c>
      <c r="P7" s="151">
        <f t="shared" ref="P7:Q7" si="0">$O$7</f>
        <v>7.27</v>
      </c>
      <c r="Q7" s="156">
        <f t="shared" si="0"/>
        <v>7.27</v>
      </c>
      <c r="R7" s="66">
        <v>22.9</v>
      </c>
      <c r="S7" s="151">
        <f t="shared" ref="S7:T7" si="1">$R$7</f>
        <v>22.9</v>
      </c>
      <c r="T7" s="156">
        <f t="shared" si="1"/>
        <v>22.9</v>
      </c>
      <c r="U7" s="39">
        <v>236</v>
      </c>
      <c r="V7" s="58" t="s">
        <v>30</v>
      </c>
    </row>
    <row r="8" spans="1:22" x14ac:dyDescent="0.25">
      <c r="A8" s="232" t="s">
        <v>36</v>
      </c>
      <c r="B8" s="226"/>
      <c r="C8" s="99"/>
      <c r="D8" s="144"/>
      <c r="E8" s="76"/>
      <c r="F8" s="98"/>
      <c r="G8" s="79"/>
      <c r="H8" s="99"/>
      <c r="I8" s="99"/>
      <c r="J8" s="99"/>
      <c r="K8" s="79"/>
      <c r="L8" s="99"/>
      <c r="M8" s="96"/>
      <c r="N8" s="99"/>
      <c r="O8" s="100"/>
      <c r="P8" s="152"/>
      <c r="Q8" s="157"/>
      <c r="R8" s="100"/>
      <c r="S8" s="152"/>
      <c r="T8" s="157"/>
      <c r="U8" s="102"/>
      <c r="V8" s="58" t="s">
        <v>31</v>
      </c>
    </row>
    <row r="9" spans="1:22" x14ac:dyDescent="0.25">
      <c r="A9" s="233" t="s">
        <v>37</v>
      </c>
      <c r="B9" s="227"/>
      <c r="C9" s="131"/>
      <c r="D9" s="147"/>
      <c r="E9" s="129">
        <f t="shared" ref="E9" si="2">SUM(G9,H9,I9)</f>
        <v>0</v>
      </c>
      <c r="F9" s="128"/>
      <c r="G9" s="130"/>
      <c r="H9" s="131"/>
      <c r="I9" s="131"/>
      <c r="J9" s="131"/>
      <c r="K9" s="130"/>
      <c r="L9" s="131"/>
      <c r="M9" s="208"/>
      <c r="N9" s="131"/>
      <c r="O9" s="132"/>
      <c r="P9" s="153"/>
      <c r="Q9" s="158"/>
      <c r="R9" s="132"/>
      <c r="S9" s="153"/>
      <c r="T9" s="158"/>
      <c r="U9" s="133"/>
      <c r="V9" s="134" t="s">
        <v>27</v>
      </c>
    </row>
    <row r="10" spans="1:22" x14ac:dyDescent="0.25">
      <c r="A10" s="221" t="s">
        <v>38</v>
      </c>
      <c r="B10" s="228"/>
      <c r="C10" s="62"/>
      <c r="D10" s="140"/>
      <c r="E10" s="76"/>
      <c r="F10" s="69"/>
      <c r="G10" s="79"/>
      <c r="H10" s="62"/>
      <c r="I10" s="62"/>
      <c r="J10" s="62"/>
      <c r="K10" s="79"/>
      <c r="L10" s="62"/>
      <c r="M10" s="96"/>
      <c r="N10" s="62"/>
      <c r="O10" s="63"/>
      <c r="P10" s="154"/>
      <c r="Q10" s="159"/>
      <c r="R10" s="63"/>
      <c r="S10" s="154"/>
      <c r="T10" s="159"/>
      <c r="U10" s="70"/>
      <c r="V10" s="58" t="s">
        <v>30</v>
      </c>
    </row>
    <row r="11" spans="1:22" ht="15.75" thickBot="1" x14ac:dyDescent="0.3">
      <c r="A11" s="224" t="s">
        <v>39</v>
      </c>
      <c r="B11" s="229"/>
      <c r="C11" s="73"/>
      <c r="D11" s="143"/>
      <c r="E11" s="77"/>
      <c r="F11" s="72"/>
      <c r="G11" s="92"/>
      <c r="H11" s="73"/>
      <c r="I11" s="73"/>
      <c r="J11" s="73"/>
      <c r="K11" s="92"/>
      <c r="L11" s="73"/>
      <c r="M11" s="97"/>
      <c r="N11" s="73"/>
      <c r="O11" s="75"/>
      <c r="P11" s="155"/>
      <c r="Q11" s="160"/>
      <c r="R11" s="75"/>
      <c r="S11" s="155"/>
      <c r="T11" s="160"/>
      <c r="U11" s="74"/>
      <c r="V11" s="67" t="s">
        <v>28</v>
      </c>
    </row>
    <row r="13" spans="1:22" s="21" customFormat="1" x14ac:dyDescent="0.25">
      <c r="C13" s="294" t="s">
        <v>51</v>
      </c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</row>
    <row r="14" spans="1:22" s="21" customFormat="1" x14ac:dyDescent="0.25">
      <c r="C14" s="294" t="s">
        <v>26</v>
      </c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</row>
    <row r="15" spans="1:22" s="21" customFormat="1" x14ac:dyDescent="0.25">
      <c r="C15" s="206" t="s">
        <v>76</v>
      </c>
    </row>
    <row r="16" spans="1:22" x14ac:dyDescent="0.25">
      <c r="C16" s="234" t="s">
        <v>84</v>
      </c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</row>
    <row r="17" spans="3:16" ht="15.75" thickBot="1" x14ac:dyDescent="0.3"/>
    <row r="18" spans="3:16" x14ac:dyDescent="0.25">
      <c r="C18" s="188" t="s">
        <v>66</v>
      </c>
      <c r="D18" s="189"/>
      <c r="E18" s="189"/>
      <c r="F18" s="189"/>
      <c r="G18" s="189"/>
      <c r="H18" s="190"/>
    </row>
    <row r="19" spans="3:16" x14ac:dyDescent="0.25">
      <c r="C19" s="191" t="s">
        <v>6</v>
      </c>
      <c r="D19" s="192" t="s">
        <v>54</v>
      </c>
      <c r="E19" s="192"/>
      <c r="F19" s="192"/>
      <c r="G19" s="192"/>
      <c r="H19" s="193"/>
    </row>
    <row r="20" spans="3:16" x14ac:dyDescent="0.25">
      <c r="C20" s="191" t="s">
        <v>4</v>
      </c>
      <c r="D20" s="192" t="s">
        <v>55</v>
      </c>
      <c r="E20" s="192"/>
      <c r="F20" s="192"/>
      <c r="G20" s="192"/>
      <c r="H20" s="193"/>
    </row>
    <row r="21" spans="3:16" x14ac:dyDescent="0.25">
      <c r="C21" s="191" t="s">
        <v>5</v>
      </c>
      <c r="D21" s="192" t="s">
        <v>63</v>
      </c>
      <c r="E21" s="192"/>
      <c r="F21" s="192"/>
      <c r="G21" s="192"/>
      <c r="H21" s="193"/>
    </row>
    <row r="22" spans="3:16" x14ac:dyDescent="0.25">
      <c r="C22" s="191" t="s">
        <v>64</v>
      </c>
      <c r="D22" s="192" t="s">
        <v>65</v>
      </c>
      <c r="E22" s="192"/>
      <c r="F22" s="192"/>
      <c r="G22" s="192"/>
      <c r="H22" s="193"/>
    </row>
    <row r="23" spans="3:16" x14ac:dyDescent="0.25">
      <c r="C23" s="191" t="s">
        <v>1</v>
      </c>
      <c r="D23" s="192" t="s">
        <v>56</v>
      </c>
      <c r="E23" s="192"/>
      <c r="F23" s="192"/>
      <c r="G23" s="192"/>
      <c r="H23" s="193"/>
    </row>
    <row r="24" spans="3:16" x14ac:dyDescent="0.25">
      <c r="C24" s="191" t="s">
        <v>2</v>
      </c>
      <c r="D24" s="192" t="s">
        <v>57</v>
      </c>
      <c r="E24" s="192"/>
      <c r="F24" s="192"/>
      <c r="G24" s="192"/>
      <c r="H24" s="193"/>
    </row>
    <row r="25" spans="3:16" x14ac:dyDescent="0.25">
      <c r="C25" s="191" t="s">
        <v>8</v>
      </c>
      <c r="D25" s="192" t="s">
        <v>58</v>
      </c>
      <c r="E25" s="192"/>
      <c r="F25" s="192"/>
      <c r="G25" s="192"/>
      <c r="H25" s="193"/>
    </row>
    <row r="26" spans="3:16" x14ac:dyDescent="0.25">
      <c r="C26" s="191" t="s">
        <v>59</v>
      </c>
      <c r="D26" s="192" t="s">
        <v>60</v>
      </c>
      <c r="E26" s="192"/>
      <c r="F26" s="192"/>
      <c r="G26" s="192"/>
      <c r="H26" s="193"/>
    </row>
    <row r="27" spans="3:16" x14ac:dyDescent="0.25">
      <c r="C27" s="191" t="s">
        <v>53</v>
      </c>
      <c r="D27" s="192" t="s">
        <v>61</v>
      </c>
      <c r="E27" s="192"/>
      <c r="F27" s="192"/>
      <c r="G27" s="192"/>
      <c r="H27" s="193"/>
    </row>
    <row r="28" spans="3:16" ht="15.75" thickBot="1" x14ac:dyDescent="0.3">
      <c r="C28" s="194" t="s">
        <v>10</v>
      </c>
      <c r="D28" s="195" t="s">
        <v>62</v>
      </c>
      <c r="E28" s="195"/>
      <c r="F28" s="195"/>
      <c r="G28" s="195"/>
      <c r="H28" s="196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A16" sqref="A16:XFD16"/>
    </sheetView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302" t="s">
        <v>18</v>
      </c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203"/>
    </row>
    <row r="2" spans="1:17" ht="18.75" x14ac:dyDescent="0.3">
      <c r="C2" s="301" t="s">
        <v>96</v>
      </c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</row>
    <row r="3" spans="1:17" ht="19.5" thickBot="1" x14ac:dyDescent="0.35">
      <c r="C3" s="301" t="s">
        <v>95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17" ht="26.25" x14ac:dyDescent="0.25">
      <c r="A4" s="235" t="s">
        <v>86</v>
      </c>
      <c r="B4" s="43" t="s">
        <v>0</v>
      </c>
      <c r="C4" s="298" t="s">
        <v>16</v>
      </c>
      <c r="D4" s="299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2" t="s">
        <v>53</v>
      </c>
      <c r="O4" s="43" t="s">
        <v>10</v>
      </c>
    </row>
    <row r="5" spans="1:17" ht="27" thickBot="1" x14ac:dyDescent="0.3">
      <c r="A5" s="218" t="s">
        <v>82</v>
      </c>
      <c r="B5" s="243" t="s">
        <v>82</v>
      </c>
      <c r="C5" s="24" t="s">
        <v>17</v>
      </c>
      <c r="D5" s="146" t="s">
        <v>11</v>
      </c>
      <c r="E5" s="93"/>
      <c r="F5" s="78"/>
      <c r="G5" s="78"/>
      <c r="H5" s="78"/>
      <c r="I5" s="78"/>
      <c r="J5" s="78"/>
      <c r="K5" s="78"/>
      <c r="L5" s="78"/>
      <c r="M5" s="78"/>
      <c r="N5" s="94" t="s">
        <v>20</v>
      </c>
      <c r="O5" s="44"/>
    </row>
    <row r="6" spans="1:17" x14ac:dyDescent="0.25">
      <c r="A6" s="220" t="s">
        <v>35</v>
      </c>
      <c r="B6" s="225">
        <v>41100</v>
      </c>
      <c r="C6" s="29">
        <f>'Inf Conc.'!C7</f>
        <v>11.03</v>
      </c>
      <c r="D6" s="139">
        <f>'Inf Conc.'!D7</f>
        <v>10.050000000000001</v>
      </c>
      <c r="E6" s="30">
        <f>'Inf Conc.'!E7*C6*3.78</f>
        <v>5.8370759999999997</v>
      </c>
      <c r="F6" s="39">
        <f>'Inf Conc.'!F7*C6*3.78</f>
        <v>2001.2831999999996</v>
      </c>
      <c r="G6" s="122">
        <f>'Inf Conc.'!G7*C6*3.78</f>
        <v>0</v>
      </c>
      <c r="H6" s="29">
        <f>'Inf Conc.'!H7*C6*3.78</f>
        <v>0</v>
      </c>
      <c r="I6" s="29">
        <f>'Inf Conc.'!I7*C6*3.78</f>
        <v>5.8370759999999997</v>
      </c>
      <c r="J6" s="29">
        <f>'Inf Conc.'!J7*C6*3.78</f>
        <v>1417.5755999999999</v>
      </c>
      <c r="K6" s="122">
        <f>'Inf Conc.'!K7*C6*3.78</f>
        <v>0</v>
      </c>
      <c r="L6" s="29">
        <f>'Inf Conc.'!L7*C6*3.78</f>
        <v>258.49907999999999</v>
      </c>
      <c r="M6" s="125">
        <f>'Inf Conc.'!M7*C6*3.78</f>
        <v>0</v>
      </c>
      <c r="N6" s="29">
        <f>'Inf Conc.'!N7*D6*3.78</f>
        <v>159.55380000000002</v>
      </c>
      <c r="O6" s="39">
        <f>'Inf Conc.'!U7*C6*3.78</f>
        <v>9839.6423999999988</v>
      </c>
      <c r="P6" s="58" t="s">
        <v>30</v>
      </c>
    </row>
    <row r="7" spans="1:17" x14ac:dyDescent="0.25">
      <c r="A7" s="232" t="s">
        <v>36</v>
      </c>
      <c r="B7" s="226"/>
      <c r="C7" s="3">
        <f>'Inf Conc.'!C8</f>
        <v>0</v>
      </c>
      <c r="D7" s="141">
        <f>'Inf Conc.'!D8</f>
        <v>0</v>
      </c>
      <c r="E7" s="32"/>
      <c r="F7" s="40">
        <f>'Inf Conc.'!F8*C7*3.78</f>
        <v>0</v>
      </c>
      <c r="G7" s="123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123"/>
      <c r="L7" s="3">
        <f>'Inf Conc.'!L8*C7*3.78</f>
        <v>0</v>
      </c>
      <c r="M7" s="126"/>
      <c r="N7" s="3">
        <f>'Inf Conc.'!N8*D7*3.78</f>
        <v>0</v>
      </c>
      <c r="O7" s="40">
        <f>'Inf Conc.'!U8*C7*3.78</f>
        <v>0</v>
      </c>
      <c r="P7" s="58" t="s">
        <v>31</v>
      </c>
    </row>
    <row r="8" spans="1:17" x14ac:dyDescent="0.25">
      <c r="A8" s="233" t="s">
        <v>37</v>
      </c>
      <c r="B8" s="227"/>
      <c r="C8" s="131">
        <f>'Inf Conc.'!C9</f>
        <v>0</v>
      </c>
      <c r="D8" s="147">
        <f>'Inf Conc.'!D9</f>
        <v>0</v>
      </c>
      <c r="E8" s="135"/>
      <c r="F8" s="133">
        <f>'Inf Conc.'!F9*C8*3.78</f>
        <v>0</v>
      </c>
      <c r="G8" s="136"/>
      <c r="H8" s="131">
        <f>'Inf Conc.'!H9*C8*3.78</f>
        <v>0</v>
      </c>
      <c r="I8" s="131">
        <f>'Inf Conc.'!I9*C8*3.78</f>
        <v>0</v>
      </c>
      <c r="J8" s="131">
        <f>'Inf Conc.'!J9*C8*3.78</f>
        <v>0</v>
      </c>
      <c r="K8" s="136"/>
      <c r="L8" s="131">
        <f>'Inf Conc.'!L9*C8*3.78</f>
        <v>0</v>
      </c>
      <c r="M8" s="137"/>
      <c r="N8" s="131">
        <f>'Inf Conc.'!N9*D8*3.78</f>
        <v>0</v>
      </c>
      <c r="O8" s="133">
        <f>'Inf Conc.'!U9*C8*3.78</f>
        <v>0</v>
      </c>
      <c r="P8" s="134" t="s">
        <v>27</v>
      </c>
    </row>
    <row r="9" spans="1:17" x14ac:dyDescent="0.25">
      <c r="A9" s="221" t="s">
        <v>38</v>
      </c>
      <c r="B9" s="228"/>
      <c r="C9" s="62">
        <f>'Inf Conc.'!C10</f>
        <v>0</v>
      </c>
      <c r="D9" s="140">
        <f>'Inf Conc.'!D10</f>
        <v>0</v>
      </c>
      <c r="E9" s="32">
        <f>'Inf Conc.'!E9*C9*3.78</f>
        <v>0</v>
      </c>
      <c r="F9" s="70">
        <f>'Inf Conc.'!F10*C9*3.78</f>
        <v>0</v>
      </c>
      <c r="G9" s="123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123">
        <f>'Inf Conc.'!K9*C9*3.78</f>
        <v>0</v>
      </c>
      <c r="L9" s="62">
        <f>'Inf Conc.'!L10*C9*3.78</f>
        <v>0</v>
      </c>
      <c r="M9" s="126">
        <f>'Inf Conc.'!M9*C9*3.78</f>
        <v>0</v>
      </c>
      <c r="N9" s="62">
        <f>'Inf Conc.'!N10*D9*3.78</f>
        <v>0</v>
      </c>
      <c r="O9" s="70">
        <f>'Inf Conc.'!U10*C9*3.78</f>
        <v>0</v>
      </c>
      <c r="P9" s="58" t="s">
        <v>30</v>
      </c>
    </row>
    <row r="10" spans="1:17" ht="15.75" thickBot="1" x14ac:dyDescent="0.3">
      <c r="A10" s="224" t="s">
        <v>39</v>
      </c>
      <c r="B10" s="229"/>
      <c r="C10" s="73">
        <f>'Inf Conc.'!C11</f>
        <v>0</v>
      </c>
      <c r="D10" s="143">
        <f>'Inf Conc.'!D11</f>
        <v>0</v>
      </c>
      <c r="E10" s="34"/>
      <c r="F10" s="74">
        <f>'Inf Conc.'!F11*C10*3.78</f>
        <v>0</v>
      </c>
      <c r="G10" s="124"/>
      <c r="H10" s="73">
        <f>'Inf Conc.'!H11*C10*3.78</f>
        <v>0</v>
      </c>
      <c r="I10" s="73">
        <f>'Inf Conc.'!I11*C10*3.78</f>
        <v>0</v>
      </c>
      <c r="J10" s="73">
        <f>'Inf Conc.'!J11*C10*3.78</f>
        <v>0</v>
      </c>
      <c r="K10" s="124"/>
      <c r="L10" s="73">
        <f>'Inf Conc.'!L11*C10*3.78</f>
        <v>0</v>
      </c>
      <c r="M10" s="127"/>
      <c r="N10" s="73">
        <f>'Inf Conc.'!N11*D10*3.78</f>
        <v>0</v>
      </c>
      <c r="O10" s="74">
        <f>'Inf Conc.'!U11*C10*3.78</f>
        <v>0</v>
      </c>
      <c r="P10" s="67" t="s">
        <v>28</v>
      </c>
    </row>
    <row r="12" spans="1:17" x14ac:dyDescent="0.25">
      <c r="C12" s="303" t="s">
        <v>75</v>
      </c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workbookViewId="0">
      <selection activeCell="A22" sqref="A22"/>
    </sheetView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297" t="s">
        <v>42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</row>
    <row r="2" spans="1:25" s="21" customFormat="1" ht="16.5" customHeight="1" x14ac:dyDescent="0.25">
      <c r="B2" s="296" t="s">
        <v>41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49"/>
      <c r="V2" s="49"/>
      <c r="X2" s="49"/>
    </row>
    <row r="3" spans="1:25" ht="18.75" x14ac:dyDescent="0.3">
      <c r="B3" s="301" t="s">
        <v>94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</row>
    <row r="4" spans="1:25" ht="18.75" x14ac:dyDescent="0.3">
      <c r="B4" s="301" t="s">
        <v>95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</row>
    <row r="5" spans="1:25" s="21" customFormat="1" ht="25.5" customHeight="1" x14ac:dyDescent="0.25">
      <c r="B5" s="308" t="s">
        <v>70</v>
      </c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240"/>
      <c r="X5" s="240"/>
    </row>
    <row r="6" spans="1:25" s="21" customFormat="1" ht="13.5" customHeight="1" x14ac:dyDescent="0.25">
      <c r="B6" s="184" t="s">
        <v>68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40"/>
      <c r="X6" s="240"/>
    </row>
    <row r="7" spans="1:25" s="21" customFormat="1" ht="12.75" customHeight="1" thickBot="1" x14ac:dyDescent="0.3">
      <c r="B7" s="309" t="s">
        <v>76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50"/>
      <c r="V7" s="49"/>
      <c r="X7" s="49"/>
    </row>
    <row r="8" spans="1:25" ht="44.25" customHeight="1" x14ac:dyDescent="0.25">
      <c r="A8" s="186" t="s">
        <v>69</v>
      </c>
      <c r="B8" s="305" t="s">
        <v>16</v>
      </c>
      <c r="C8" s="306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7" t="s">
        <v>53</v>
      </c>
      <c r="N8" s="305" t="s">
        <v>9</v>
      </c>
      <c r="O8" s="307"/>
      <c r="P8" s="306"/>
      <c r="Q8" s="305" t="s">
        <v>49</v>
      </c>
      <c r="R8" s="307"/>
      <c r="S8" s="306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19" t="s">
        <v>82</v>
      </c>
      <c r="B9" s="14" t="s">
        <v>17</v>
      </c>
      <c r="C9" s="138" t="s">
        <v>11</v>
      </c>
      <c r="D9" s="148" t="s">
        <v>48</v>
      </c>
      <c r="E9" s="16"/>
      <c r="F9" s="16"/>
      <c r="G9" s="16"/>
      <c r="H9" s="16"/>
      <c r="I9" s="16"/>
      <c r="J9" s="16"/>
      <c r="K9" s="16"/>
      <c r="L9" s="16"/>
      <c r="M9" s="207" t="s">
        <v>73</v>
      </c>
      <c r="N9" s="14" t="s">
        <v>12</v>
      </c>
      <c r="O9" s="161" t="s">
        <v>13</v>
      </c>
      <c r="P9" s="138" t="s">
        <v>14</v>
      </c>
      <c r="Q9" s="14" t="s">
        <v>12</v>
      </c>
      <c r="R9" s="161" t="s">
        <v>13</v>
      </c>
      <c r="S9" s="138" t="s">
        <v>14</v>
      </c>
      <c r="T9" s="15"/>
      <c r="U9" s="245" t="s">
        <v>22</v>
      </c>
      <c r="V9" s="245" t="s">
        <v>88</v>
      </c>
      <c r="W9" s="258" t="s">
        <v>50</v>
      </c>
      <c r="X9" s="259" t="s">
        <v>89</v>
      </c>
      <c r="Y9" s="21"/>
    </row>
    <row r="10" spans="1:25" x14ac:dyDescent="0.25">
      <c r="A10" s="225">
        <v>41100</v>
      </c>
      <c r="B10" s="26">
        <v>10.32</v>
      </c>
      <c r="C10" s="139">
        <v>12.3</v>
      </c>
      <c r="D10" s="29">
        <f>SUM(F10,G10,H10)</f>
        <v>20.53</v>
      </c>
      <c r="E10" s="29">
        <v>29</v>
      </c>
      <c r="F10" s="29">
        <v>20</v>
      </c>
      <c r="G10" s="29">
        <v>0</v>
      </c>
      <c r="H10" s="29">
        <v>0.53</v>
      </c>
      <c r="I10" s="29">
        <v>28</v>
      </c>
      <c r="J10" s="82"/>
      <c r="K10" s="29">
        <v>2.2999999999999998</v>
      </c>
      <c r="L10" s="29">
        <v>2.4</v>
      </c>
      <c r="M10" s="29">
        <v>2.5</v>
      </c>
      <c r="N10" s="66">
        <v>6.98</v>
      </c>
      <c r="O10" s="151">
        <f t="shared" ref="O10:P10" si="0">$N$10</f>
        <v>6.98</v>
      </c>
      <c r="P10" s="156">
        <f t="shared" si="0"/>
        <v>6.98</v>
      </c>
      <c r="Q10" s="81">
        <v>22.6</v>
      </c>
      <c r="R10" s="166">
        <f t="shared" ref="R10:S10" si="1">$Q$10</f>
        <v>22.6</v>
      </c>
      <c r="S10" s="171">
        <f t="shared" si="1"/>
        <v>22.6</v>
      </c>
      <c r="T10" s="26">
        <v>3.9</v>
      </c>
      <c r="U10" s="246">
        <f>SUM('Inf Conc.'!$F$7,'Inf Conc.'!$H$7,'Inf Conc.'!$I$7)-SUM(E10,G10,H10)</f>
        <v>18.61</v>
      </c>
      <c r="V10" s="273">
        <f>((SUM('Inf Conc.'!$F$7,'Inf Conc.'!$H$7,'Inf Conc.'!$I$7))-(SUM(E10,G10,H10)))/(SUM('Inf Conc.'!$F$7,'Inf Conc.'!$H$7,'Inf Conc.'!$I$7))</f>
        <v>0.3865808059825509</v>
      </c>
      <c r="W10" s="252">
        <f>'Inf Conc.'!$L$7-K10</f>
        <v>3.9000000000000004</v>
      </c>
      <c r="X10" s="270">
        <f>('Inf Conc.'!$L$7-K10)/('Inf Conc.'!$L$7)</f>
        <v>0.62903225806451613</v>
      </c>
    </row>
    <row r="11" spans="1:25" x14ac:dyDescent="0.25">
      <c r="A11" s="228">
        <v>41109</v>
      </c>
      <c r="B11" s="69">
        <v>10.23</v>
      </c>
      <c r="C11" s="140">
        <v>14.6</v>
      </c>
      <c r="D11" s="62">
        <f t="shared" ref="D11:D57" si="2">SUM(F11,G11,H11)</f>
        <v>41.38</v>
      </c>
      <c r="E11" s="62">
        <v>42</v>
      </c>
      <c r="F11" s="62">
        <v>41</v>
      </c>
      <c r="G11" s="62">
        <v>0</v>
      </c>
      <c r="H11" s="62">
        <v>0.38</v>
      </c>
      <c r="I11" s="62">
        <v>37</v>
      </c>
      <c r="J11" s="62"/>
      <c r="K11" s="62">
        <v>3.3</v>
      </c>
      <c r="L11" s="62">
        <v>3.1</v>
      </c>
      <c r="M11" s="62">
        <v>2</v>
      </c>
      <c r="N11" s="63">
        <v>6.98</v>
      </c>
      <c r="O11" s="154">
        <f t="shared" ref="O11:P11" si="3">$N$11</f>
        <v>6.98</v>
      </c>
      <c r="P11" s="159">
        <f t="shared" si="3"/>
        <v>6.98</v>
      </c>
      <c r="Q11" s="83">
        <v>23.5</v>
      </c>
      <c r="R11" s="167">
        <f t="shared" ref="R11:S11" si="4">$Q$11</f>
        <v>23.5</v>
      </c>
      <c r="S11" s="172">
        <f t="shared" si="4"/>
        <v>23.5</v>
      </c>
      <c r="T11" s="69">
        <v>4.8</v>
      </c>
      <c r="U11" s="247">
        <f>SUM('Inf Conc.'!$F$7,'Inf Conc.'!$H$7,'Inf Conc.'!$I$7)-SUM(E11,G11,H11)</f>
        <v>5.759999999999998</v>
      </c>
      <c r="V11" s="262">
        <f>((SUM('Inf Conc.'!$F$7,'Inf Conc.'!$H$7,'Inf Conc.'!$I$7))-(SUM(E11,G11,H11)))/(SUM('Inf Conc.'!$F$7,'Inf Conc.'!$H$7,'Inf Conc.'!$I$7))</f>
        <v>0.11965101786456166</v>
      </c>
      <c r="W11" s="253">
        <f>'Inf Conc.'!$L$7-K11</f>
        <v>2.9000000000000004</v>
      </c>
      <c r="X11" s="271">
        <f>('Inf Conc.'!$L$7-K11)/('Inf Conc.'!$L$7)</f>
        <v>0.467741935483871</v>
      </c>
    </row>
    <row r="12" spans="1:25" x14ac:dyDescent="0.25">
      <c r="A12" s="230">
        <v>41124</v>
      </c>
      <c r="B12" s="1">
        <v>10.28</v>
      </c>
      <c r="C12" s="141">
        <v>16.5</v>
      </c>
      <c r="D12" s="3">
        <f t="shared" si="2"/>
        <v>38.9</v>
      </c>
      <c r="E12" s="3">
        <v>38</v>
      </c>
      <c r="F12" s="3">
        <v>37</v>
      </c>
      <c r="G12" s="3">
        <v>0</v>
      </c>
      <c r="H12" s="3">
        <v>1.9</v>
      </c>
      <c r="I12" s="3">
        <v>19</v>
      </c>
      <c r="J12" s="76"/>
      <c r="K12" s="3">
        <v>3.5</v>
      </c>
      <c r="L12" s="3">
        <v>3.2</v>
      </c>
      <c r="M12" s="3">
        <v>2.7</v>
      </c>
      <c r="N12" s="57">
        <v>7</v>
      </c>
      <c r="O12" s="162">
        <f t="shared" ref="O12:P33" si="5">N12</f>
        <v>7</v>
      </c>
      <c r="P12" s="164">
        <f t="shared" si="5"/>
        <v>7</v>
      </c>
      <c r="Q12" s="56">
        <v>23.4</v>
      </c>
      <c r="R12" s="168">
        <f t="shared" ref="R12:S33" si="6">Q12</f>
        <v>23.4</v>
      </c>
      <c r="S12" s="173">
        <f t="shared" si="6"/>
        <v>23.4</v>
      </c>
      <c r="T12" s="1">
        <v>2.7</v>
      </c>
      <c r="U12" s="248">
        <f>SUM('Inf Conc.'!$F$7,'Inf Conc.'!$H$7,'Inf Conc.'!$I$7)-SUM(E12,G12,H12)</f>
        <v>8.240000000000002</v>
      </c>
      <c r="V12" s="263">
        <f>((SUM('Inf Conc.'!$F$7,'Inf Conc.'!$H$7,'Inf Conc.'!$I$7))-(SUM(E12,G12,H12)))/(SUM('Inf Conc.'!$F$7,'Inf Conc.'!$H$7,'Inf Conc.'!$I$7))</f>
        <v>0.17116742833402579</v>
      </c>
      <c r="W12" s="254">
        <f>'Inf Conc.'!$L$7-K12</f>
        <v>2.7</v>
      </c>
      <c r="X12" s="272">
        <f>('Inf Conc.'!$L$7-K12)/('Inf Conc.'!$L$7)</f>
        <v>0.43548387096774194</v>
      </c>
    </row>
    <row r="13" spans="1:25" x14ac:dyDescent="0.25">
      <c r="A13" s="228">
        <v>41135</v>
      </c>
      <c r="B13" s="69">
        <v>10.53</v>
      </c>
      <c r="C13" s="140">
        <v>13.4</v>
      </c>
      <c r="D13" s="62">
        <f t="shared" si="2"/>
        <v>31.66</v>
      </c>
      <c r="E13" s="62">
        <v>33</v>
      </c>
      <c r="F13" s="62">
        <v>31</v>
      </c>
      <c r="G13" s="62">
        <v>0</v>
      </c>
      <c r="H13" s="62">
        <v>0.66</v>
      </c>
      <c r="I13" s="62">
        <v>31</v>
      </c>
      <c r="J13" s="62"/>
      <c r="K13" s="62">
        <v>1.8</v>
      </c>
      <c r="L13" s="62">
        <v>1.6</v>
      </c>
      <c r="M13" s="62">
        <v>1.7</v>
      </c>
      <c r="N13" s="63">
        <v>6.9</v>
      </c>
      <c r="O13" s="154">
        <f t="shared" si="5"/>
        <v>6.9</v>
      </c>
      <c r="P13" s="159">
        <f t="shared" si="5"/>
        <v>6.9</v>
      </c>
      <c r="Q13" s="83">
        <v>24</v>
      </c>
      <c r="R13" s="167">
        <f t="shared" si="6"/>
        <v>24</v>
      </c>
      <c r="S13" s="172">
        <f t="shared" si="6"/>
        <v>24</v>
      </c>
      <c r="T13" s="69">
        <v>4</v>
      </c>
      <c r="U13" s="247">
        <f>SUM('Inf Conc.'!$F$7,'Inf Conc.'!$H$7,'Inf Conc.'!$I$7)-SUM(E13,G13,H13)</f>
        <v>14.480000000000004</v>
      </c>
      <c r="V13" s="262">
        <f>((SUM('Inf Conc.'!$F$7,'Inf Conc.'!$H$7,'Inf Conc.'!$I$7))-(SUM(E13,G13,H13)))/(SUM('Inf Conc.'!$F$7,'Inf Conc.'!$H$7,'Inf Conc.'!$I$7))</f>
        <v>0.30078936435396769</v>
      </c>
      <c r="W13" s="253">
        <f>'Inf Conc.'!$L$7-K13</f>
        <v>4.4000000000000004</v>
      </c>
      <c r="X13" s="271">
        <f>('Inf Conc.'!$L$7-K13)/('Inf Conc.'!$L$7)</f>
        <v>0.70967741935483875</v>
      </c>
    </row>
    <row r="14" spans="1:25" x14ac:dyDescent="0.25">
      <c r="A14" s="230">
        <v>41156</v>
      </c>
      <c r="B14" s="1">
        <v>9.9269999999999996</v>
      </c>
      <c r="C14" s="141">
        <v>14.2</v>
      </c>
      <c r="D14" s="3">
        <f t="shared" si="2"/>
        <v>34.099999999999994</v>
      </c>
      <c r="E14" s="3">
        <v>34</v>
      </c>
      <c r="F14" s="3">
        <v>33</v>
      </c>
      <c r="G14" s="3">
        <v>0.87</v>
      </c>
      <c r="H14" s="3">
        <v>0.23</v>
      </c>
      <c r="I14" s="3">
        <v>32</v>
      </c>
      <c r="J14" s="76"/>
      <c r="K14" s="3">
        <v>3.1</v>
      </c>
      <c r="L14" s="3">
        <v>3.6</v>
      </c>
      <c r="M14" s="3">
        <v>2.1</v>
      </c>
      <c r="N14" s="57">
        <v>6.9</v>
      </c>
      <c r="O14" s="162">
        <v>6.9</v>
      </c>
      <c r="P14" s="164">
        <f t="shared" si="5"/>
        <v>6.9</v>
      </c>
      <c r="Q14" s="56">
        <v>23.3</v>
      </c>
      <c r="R14" s="168">
        <f t="shared" si="6"/>
        <v>23.3</v>
      </c>
      <c r="S14" s="173">
        <f t="shared" si="6"/>
        <v>23.3</v>
      </c>
      <c r="T14" s="1">
        <v>4</v>
      </c>
      <c r="U14" s="248">
        <f>SUM('Inf Conc.'!$F$7,'Inf Conc.'!$H$7,'Inf Conc.'!$I$7)-SUM(E14,G14,H14)</f>
        <v>13.040000000000006</v>
      </c>
      <c r="V14" s="263">
        <f>((SUM('Inf Conc.'!$F$7,'Inf Conc.'!$H$7,'Inf Conc.'!$I$7))-(SUM(E14,G14,H14)))/(SUM('Inf Conc.'!$F$7,'Inf Conc.'!$H$7,'Inf Conc.'!$I$7))</f>
        <v>0.2708766098878273</v>
      </c>
      <c r="W14" s="254">
        <f>'Inf Conc.'!$L$7-K14</f>
        <v>3.1</v>
      </c>
      <c r="X14" s="272">
        <f>('Inf Conc.'!$L$7-K14)/('Inf Conc.'!$L$7)</f>
        <v>0.5</v>
      </c>
    </row>
    <row r="15" spans="1:25" x14ac:dyDescent="0.25">
      <c r="A15" s="231">
        <v>41163</v>
      </c>
      <c r="B15" s="68">
        <v>9.77</v>
      </c>
      <c r="C15" s="142">
        <v>13.8</v>
      </c>
      <c r="D15" s="68">
        <f t="shared" si="2"/>
        <v>38.080000000000005</v>
      </c>
      <c r="E15" s="64">
        <v>36</v>
      </c>
      <c r="F15" s="64">
        <v>36</v>
      </c>
      <c r="G15" s="64">
        <v>0.88</v>
      </c>
      <c r="H15" s="64">
        <v>1.2</v>
      </c>
      <c r="I15" s="64">
        <v>34</v>
      </c>
      <c r="J15" s="64"/>
      <c r="K15" s="64">
        <v>3.3</v>
      </c>
      <c r="L15" s="64">
        <v>3.2</v>
      </c>
      <c r="M15" s="64">
        <v>3.2</v>
      </c>
      <c r="N15" s="65">
        <v>6.9</v>
      </c>
      <c r="O15" s="163">
        <v>6.9</v>
      </c>
      <c r="P15" s="165">
        <f t="shared" si="5"/>
        <v>6.9</v>
      </c>
      <c r="Q15" s="86">
        <v>22.8</v>
      </c>
      <c r="R15" s="169">
        <f t="shared" si="6"/>
        <v>22.8</v>
      </c>
      <c r="S15" s="174">
        <f t="shared" si="6"/>
        <v>22.8</v>
      </c>
      <c r="T15" s="68">
        <v>2.8</v>
      </c>
      <c r="U15" s="249">
        <f>SUM('Inf Conc.'!$F$7,'Inf Conc.'!$H$7,'Inf Conc.'!$I$7)-SUM(E15,G15,H15)</f>
        <v>10.059999999999995</v>
      </c>
      <c r="V15" s="292">
        <f>((SUM('Inf Conc.'!$F$7,'Inf Conc.'!$H$7,'Inf Conc.'!$I$7))-(SUM(E15,G15,H15)))/(SUM('Inf Conc.'!$F$7,'Inf Conc.'!$H$7,'Inf Conc.'!$I$7))</f>
        <v>0.20897382633984202</v>
      </c>
      <c r="W15" s="255">
        <f>'Inf Conc.'!$L$7-K15</f>
        <v>2.9000000000000004</v>
      </c>
      <c r="X15" s="293">
        <f>('Inf Conc.'!$L$7-K15)/('Inf Conc.'!$L$7)</f>
        <v>0.467741935483871</v>
      </c>
      <c r="Y15" s="23" t="s">
        <v>30</v>
      </c>
    </row>
    <row r="16" spans="1:25" x14ac:dyDescent="0.25">
      <c r="A16" s="230">
        <v>41184</v>
      </c>
      <c r="B16" s="1">
        <v>9.25</v>
      </c>
      <c r="C16" s="141">
        <v>15.85</v>
      </c>
      <c r="D16" s="3">
        <f t="shared" si="2"/>
        <v>34.6</v>
      </c>
      <c r="E16" s="3">
        <v>31</v>
      </c>
      <c r="F16" s="3">
        <v>31</v>
      </c>
      <c r="G16" s="3">
        <v>1.6</v>
      </c>
      <c r="H16" s="3">
        <v>2</v>
      </c>
      <c r="I16" s="3">
        <v>30</v>
      </c>
      <c r="J16" s="76"/>
      <c r="K16" s="3">
        <v>3</v>
      </c>
      <c r="L16" s="3">
        <v>3.2</v>
      </c>
      <c r="M16" s="3">
        <v>2.5</v>
      </c>
      <c r="N16" s="57">
        <v>6.88</v>
      </c>
      <c r="O16" s="162">
        <f t="shared" si="5"/>
        <v>6.88</v>
      </c>
      <c r="P16" s="164">
        <f t="shared" si="5"/>
        <v>6.88</v>
      </c>
      <c r="Q16" s="56">
        <v>23.7</v>
      </c>
      <c r="R16" s="168">
        <f t="shared" si="6"/>
        <v>23.7</v>
      </c>
      <c r="S16" s="173">
        <f t="shared" si="6"/>
        <v>23.7</v>
      </c>
      <c r="T16" s="1">
        <v>3.5</v>
      </c>
      <c r="U16" s="248">
        <f>SUM('Inf Conc.'!$F$7,'Inf Conc.'!$H$7,'Inf Conc.'!$I$7)-SUM(E16,G16,H16)</f>
        <v>13.54</v>
      </c>
      <c r="V16" s="290">
        <f>((SUM('Inf Conc.'!$F$7,'Inf Conc.'!$H$7,'Inf Conc.'!$I$7))-(SUM(E16,G16,H16)))/(SUM('Inf Conc.'!$F$7,'Inf Conc.'!$H$7,'Inf Conc.'!$I$7))</f>
        <v>0.28126298296634811</v>
      </c>
      <c r="W16" s="254">
        <f>'Inf Conc.'!$L$7-K16</f>
        <v>3.2</v>
      </c>
      <c r="X16" s="291">
        <f>('Inf Conc.'!$L$7-K16)/('Inf Conc.'!$L$7)</f>
        <v>0.5161290322580645</v>
      </c>
    </row>
    <row r="17" spans="1:25" x14ac:dyDescent="0.25">
      <c r="A17" s="228">
        <v>41193</v>
      </c>
      <c r="B17" s="282">
        <v>9.4843799999999998</v>
      </c>
      <c r="C17" s="141">
        <v>18.373799999999999</v>
      </c>
      <c r="D17" s="62">
        <f t="shared" si="2"/>
        <v>39.5</v>
      </c>
      <c r="E17" s="62">
        <v>36</v>
      </c>
      <c r="F17" s="62">
        <v>36</v>
      </c>
      <c r="G17" s="62">
        <v>1.9</v>
      </c>
      <c r="H17" s="62">
        <v>1.6</v>
      </c>
      <c r="I17" s="62">
        <v>34</v>
      </c>
      <c r="J17" s="62"/>
      <c r="K17" s="62">
        <v>3.8</v>
      </c>
      <c r="L17" s="62">
        <v>3.7</v>
      </c>
      <c r="M17" s="62">
        <v>3.8</v>
      </c>
      <c r="N17" s="63">
        <v>6.98</v>
      </c>
      <c r="O17" s="154">
        <f t="shared" si="5"/>
        <v>6.98</v>
      </c>
      <c r="P17" s="159">
        <f t="shared" si="5"/>
        <v>6.98</v>
      </c>
      <c r="Q17" s="83">
        <v>22.9</v>
      </c>
      <c r="R17" s="167">
        <f t="shared" si="6"/>
        <v>22.9</v>
      </c>
      <c r="S17" s="172">
        <f t="shared" si="6"/>
        <v>22.9</v>
      </c>
      <c r="T17" s="69">
        <v>4.7</v>
      </c>
      <c r="U17" s="247">
        <f>SUM('Inf Conc.'!$F$7,'Inf Conc.'!$H$7,'Inf Conc.'!$I$7)-SUM(E17,G17,H17)</f>
        <v>8.64</v>
      </c>
      <c r="V17" s="262">
        <f>((SUM('Inf Conc.'!$F$7,'Inf Conc.'!$H$7,'Inf Conc.'!$I$7))-(SUM(E17,G17,H17)))/(SUM('Inf Conc.'!$F$7,'Inf Conc.'!$H$7,'Inf Conc.'!$I$7))</f>
        <v>0.17947652679684256</v>
      </c>
      <c r="W17" s="253">
        <f>'Inf Conc.'!$L$7-K17</f>
        <v>2.4000000000000004</v>
      </c>
      <c r="X17" s="283">
        <f>('Inf Conc.'!$L$7-K17)/('Inf Conc.'!$L$7)</f>
        <v>0.38709677419354843</v>
      </c>
    </row>
    <row r="18" spans="1:25" x14ac:dyDescent="0.25">
      <c r="A18" s="230">
        <v>41221</v>
      </c>
      <c r="B18" s="1">
        <v>9.5500000000000007</v>
      </c>
      <c r="C18" s="141">
        <v>13.2</v>
      </c>
      <c r="D18" s="3">
        <f t="shared" si="2"/>
        <v>38.700000000000003</v>
      </c>
      <c r="E18" s="3">
        <v>36</v>
      </c>
      <c r="F18" s="3">
        <v>34</v>
      </c>
      <c r="G18" s="3">
        <v>2.6</v>
      </c>
      <c r="H18" s="3">
        <v>2.1</v>
      </c>
      <c r="I18" s="3">
        <v>35</v>
      </c>
      <c r="J18" s="76"/>
      <c r="K18" s="3">
        <v>3.7</v>
      </c>
      <c r="L18" s="3">
        <v>3.4</v>
      </c>
      <c r="M18" s="3">
        <v>3.3</v>
      </c>
      <c r="N18" s="57">
        <v>6.9</v>
      </c>
      <c r="O18" s="162">
        <v>6.9</v>
      </c>
      <c r="P18" s="164">
        <f t="shared" si="5"/>
        <v>6.9</v>
      </c>
      <c r="Q18" s="56">
        <v>21.5</v>
      </c>
      <c r="R18" s="168">
        <f t="shared" si="6"/>
        <v>21.5</v>
      </c>
      <c r="S18" s="173">
        <f t="shared" si="6"/>
        <v>21.5</v>
      </c>
      <c r="T18" s="1">
        <v>4.9000000000000004</v>
      </c>
      <c r="U18" s="248">
        <f>SUM('Inf Conc.'!$F$7,'Inf Conc.'!$H$7,'Inf Conc.'!$I$7)-SUM(E18,G18,H18)</f>
        <v>7.4399999999999977</v>
      </c>
      <c r="V18" s="290">
        <f>((SUM('Inf Conc.'!$F$7,'Inf Conc.'!$H$7,'Inf Conc.'!$I$7))-(SUM(E18,G18,H18)))/(SUM('Inf Conc.'!$F$7,'Inf Conc.'!$H$7,'Inf Conc.'!$I$7))</f>
        <v>0.15454923140839213</v>
      </c>
      <c r="W18" s="254">
        <f>'Inf Conc.'!$L$7-K18</f>
        <v>2.5</v>
      </c>
      <c r="X18" s="291">
        <f>('Inf Conc.'!$L$7-K18)/('Inf Conc.'!$L$7)</f>
        <v>0.40322580645161288</v>
      </c>
    </row>
    <row r="19" spans="1:25" x14ac:dyDescent="0.25">
      <c r="A19" s="228">
        <v>41228</v>
      </c>
      <c r="B19" s="69">
        <v>9.74</v>
      </c>
      <c r="C19" s="140">
        <v>13</v>
      </c>
      <c r="D19" s="62">
        <f t="shared" si="2"/>
        <v>33.799999999999997</v>
      </c>
      <c r="E19" s="62">
        <v>32</v>
      </c>
      <c r="F19" s="62">
        <v>28</v>
      </c>
      <c r="G19" s="62">
        <v>2.8</v>
      </c>
      <c r="H19" s="62">
        <v>3</v>
      </c>
      <c r="I19" s="62">
        <v>30</v>
      </c>
      <c r="J19" s="62"/>
      <c r="K19" s="62">
        <v>3.8</v>
      </c>
      <c r="L19" s="62">
        <v>3.6</v>
      </c>
      <c r="M19" s="62">
        <v>3.1</v>
      </c>
      <c r="N19" s="63">
        <v>6.9</v>
      </c>
      <c r="O19" s="154">
        <v>6.9</v>
      </c>
      <c r="P19" s="159">
        <f t="shared" si="5"/>
        <v>6.9</v>
      </c>
      <c r="Q19" s="83">
        <v>20.8</v>
      </c>
      <c r="R19" s="167">
        <f t="shared" si="6"/>
        <v>20.8</v>
      </c>
      <c r="S19" s="172">
        <f t="shared" si="6"/>
        <v>20.8</v>
      </c>
      <c r="T19" s="69">
        <v>5.4</v>
      </c>
      <c r="U19" s="247">
        <f>SUM('Inf Conc.'!$F$7,'Inf Conc.'!$H$7,'Inf Conc.'!$I$7)-SUM(E19,G19,H19)</f>
        <v>10.340000000000003</v>
      </c>
      <c r="V19" s="262">
        <f>((SUM('Inf Conc.'!$F$7,'Inf Conc.'!$H$7,'Inf Conc.'!$I$7))-(SUM(E19,G19,H19)))/(SUM('Inf Conc.'!$F$7,'Inf Conc.'!$H$7,'Inf Conc.'!$I$7))</f>
        <v>0.21479019526381393</v>
      </c>
      <c r="W19" s="253">
        <f>'Inf Conc.'!$L$7-K19</f>
        <v>2.4000000000000004</v>
      </c>
      <c r="X19" s="283">
        <f>('Inf Conc.'!$L$7-K19)/('Inf Conc.'!$L$7)</f>
        <v>0.38709677419354843</v>
      </c>
    </row>
    <row r="20" spans="1:25" x14ac:dyDescent="0.25">
      <c r="A20" s="230">
        <v>41249</v>
      </c>
      <c r="B20" s="1">
        <v>17.28</v>
      </c>
      <c r="C20" s="141">
        <v>18.8</v>
      </c>
      <c r="D20" s="3">
        <f t="shared" si="2"/>
        <v>25.700000000000003</v>
      </c>
      <c r="E20" s="3">
        <v>18</v>
      </c>
      <c r="F20" s="3">
        <v>18</v>
      </c>
      <c r="G20" s="3">
        <v>6.1</v>
      </c>
      <c r="H20" s="3">
        <v>1.6</v>
      </c>
      <c r="I20" s="3">
        <v>16</v>
      </c>
      <c r="J20" s="76"/>
      <c r="K20" s="3">
        <v>2</v>
      </c>
      <c r="L20" s="3">
        <v>1.9</v>
      </c>
      <c r="M20" s="3">
        <v>1.7</v>
      </c>
      <c r="N20" s="57">
        <v>6.7</v>
      </c>
      <c r="O20" s="162">
        <f t="shared" si="5"/>
        <v>6.7</v>
      </c>
      <c r="P20" s="164">
        <f t="shared" si="5"/>
        <v>6.7</v>
      </c>
      <c r="Q20" s="56">
        <v>19.8</v>
      </c>
      <c r="R20" s="168">
        <f t="shared" si="6"/>
        <v>19.8</v>
      </c>
      <c r="S20" s="173">
        <f t="shared" si="6"/>
        <v>19.8</v>
      </c>
      <c r="T20" s="1">
        <v>5.4</v>
      </c>
      <c r="U20" s="248">
        <f>SUM('Inf Conc.'!$F$7,'Inf Conc.'!$H$7,'Inf Conc.'!$I$7)-SUM(E20,G20,H20)</f>
        <v>22.439999999999998</v>
      </c>
      <c r="V20" s="290">
        <f>((SUM('Inf Conc.'!$F$7,'Inf Conc.'!$H$7,'Inf Conc.'!$I$7))-(SUM(E20,G20,H20)))/(SUM('Inf Conc.'!$F$7,'Inf Conc.'!$H$7,'Inf Conc.'!$I$7))</f>
        <v>0.46614042376402154</v>
      </c>
      <c r="W20" s="254">
        <f>'Inf Conc.'!$L$7-K20</f>
        <v>4.2</v>
      </c>
      <c r="X20" s="291">
        <f>('Inf Conc.'!$L$7-K20)/('Inf Conc.'!$L$7)</f>
        <v>0.67741935483870974</v>
      </c>
    </row>
    <row r="21" spans="1:25" x14ac:dyDescent="0.25">
      <c r="A21" s="231">
        <v>41254</v>
      </c>
      <c r="B21" s="68">
        <v>14</v>
      </c>
      <c r="C21" s="142">
        <v>14.2</v>
      </c>
      <c r="D21" s="68">
        <f t="shared" si="2"/>
        <v>31.5</v>
      </c>
      <c r="E21" s="64">
        <v>26</v>
      </c>
      <c r="F21" s="64">
        <v>27</v>
      </c>
      <c r="G21" s="64">
        <v>2.9</v>
      </c>
      <c r="H21" s="64">
        <v>1.6</v>
      </c>
      <c r="I21" s="64">
        <v>24</v>
      </c>
      <c r="J21" s="64"/>
      <c r="K21" s="64">
        <v>2.6</v>
      </c>
      <c r="L21" s="64">
        <v>2.6</v>
      </c>
      <c r="M21" s="64">
        <v>3</v>
      </c>
      <c r="N21" s="65">
        <v>6.9</v>
      </c>
      <c r="O21" s="163">
        <v>6.9</v>
      </c>
      <c r="P21" s="165">
        <f t="shared" si="5"/>
        <v>6.9</v>
      </c>
      <c r="Q21" s="86">
        <v>19.899999999999999</v>
      </c>
      <c r="R21" s="169">
        <f t="shared" si="6"/>
        <v>19.899999999999999</v>
      </c>
      <c r="S21" s="174">
        <f t="shared" si="6"/>
        <v>19.899999999999999</v>
      </c>
      <c r="T21" s="68">
        <v>8.8000000000000007</v>
      </c>
      <c r="U21" s="249">
        <f>SUM('Inf Conc.'!$F$7,'Inf Conc.'!$H$7,'Inf Conc.'!$I$7)-SUM(E21,G21,H21)</f>
        <v>17.64</v>
      </c>
      <c r="V21" s="292">
        <f>((SUM('Inf Conc.'!$F$7,'Inf Conc.'!$H$7,'Inf Conc.'!$I$7))-(SUM(E21,G21,H21)))/(SUM('Inf Conc.'!$F$7,'Inf Conc.'!$H$7,'Inf Conc.'!$I$7))</f>
        <v>0.36643124221022022</v>
      </c>
      <c r="W21" s="255">
        <f>'Inf Conc.'!$L$7-K21</f>
        <v>3.6</v>
      </c>
      <c r="X21" s="293">
        <f>('Inf Conc.'!$L$7-K21)/('Inf Conc.'!$L$7)</f>
        <v>0.58064516129032262</v>
      </c>
      <c r="Y21" s="23" t="s">
        <v>29</v>
      </c>
    </row>
    <row r="22" spans="1:25" x14ac:dyDescent="0.25">
      <c r="A22" s="230">
        <v>41275</v>
      </c>
      <c r="B22" s="1"/>
      <c r="C22" s="141"/>
      <c r="D22" s="3">
        <f t="shared" si="2"/>
        <v>0</v>
      </c>
      <c r="E22" s="3"/>
      <c r="F22" s="3"/>
      <c r="G22" s="3"/>
      <c r="H22" s="3"/>
      <c r="I22" s="3"/>
      <c r="J22" s="76"/>
      <c r="K22" s="3"/>
      <c r="L22" s="3"/>
      <c r="M22" s="3"/>
      <c r="N22" s="57"/>
      <c r="O22" s="162">
        <f t="shared" si="5"/>
        <v>0</v>
      </c>
      <c r="P22" s="164">
        <f t="shared" si="5"/>
        <v>0</v>
      </c>
      <c r="Q22" s="56"/>
      <c r="R22" s="168">
        <f t="shared" si="6"/>
        <v>0</v>
      </c>
      <c r="S22" s="173">
        <f t="shared" si="6"/>
        <v>0</v>
      </c>
      <c r="T22" s="1"/>
      <c r="U22" s="248">
        <f>SUM('Inf Conc.'!$F$7,'Inf Conc.'!$H$7,'Inf Conc.'!$I$7)-SUM(E22,G22,H22)</f>
        <v>48.14</v>
      </c>
      <c r="V22" s="290">
        <f>((SUM('Inf Conc.'!$F$7,'Inf Conc.'!$H$7,'Inf Conc.'!$I$7))-(SUM(E22,G22,H22)))/(SUM('Inf Conc.'!$F$7,'Inf Conc.'!$H$7,'Inf Conc.'!$I$7))</f>
        <v>1</v>
      </c>
      <c r="W22" s="254">
        <f>'Inf Conc.'!$L$7-K22</f>
        <v>6.2</v>
      </c>
      <c r="X22" s="291">
        <f>('Inf Conc.'!$L$7-K22)/('Inf Conc.'!$L$7)</f>
        <v>1</v>
      </c>
    </row>
    <row r="23" spans="1:25" x14ac:dyDescent="0.25">
      <c r="A23" s="228">
        <v>41289</v>
      </c>
      <c r="B23" s="69"/>
      <c r="C23" s="140"/>
      <c r="D23" s="62">
        <f t="shared" si="2"/>
        <v>0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154">
        <f t="shared" si="5"/>
        <v>0</v>
      </c>
      <c r="P23" s="159">
        <f t="shared" si="5"/>
        <v>0</v>
      </c>
      <c r="Q23" s="83"/>
      <c r="R23" s="167">
        <f t="shared" si="6"/>
        <v>0</v>
      </c>
      <c r="S23" s="172">
        <f t="shared" si="6"/>
        <v>0</v>
      </c>
      <c r="T23" s="69"/>
      <c r="U23" s="247">
        <f>SUM('Inf Conc.'!$F$7,'Inf Conc.'!$H$7,'Inf Conc.'!$I$7)-SUM(E23,G23,H23)</f>
        <v>48.14</v>
      </c>
      <c r="V23" s="262">
        <f>((SUM('Inf Conc.'!$F$7,'Inf Conc.'!$H$7,'Inf Conc.'!$I$7))-(SUM(E23,G23,H23)))/(SUM('Inf Conc.'!$F$7,'Inf Conc.'!$H$7,'Inf Conc.'!$I$7))</f>
        <v>1</v>
      </c>
      <c r="W23" s="253">
        <f>'Inf Conc.'!$L$7-K23</f>
        <v>6.2</v>
      </c>
      <c r="X23" s="283">
        <f>('Inf Conc.'!$L$7-K23)/('Inf Conc.'!$L$7)</f>
        <v>1</v>
      </c>
    </row>
    <row r="24" spans="1:25" x14ac:dyDescent="0.25">
      <c r="A24" s="230">
        <v>41306</v>
      </c>
      <c r="B24" s="1"/>
      <c r="C24" s="141"/>
      <c r="D24" s="3">
        <f t="shared" si="2"/>
        <v>0</v>
      </c>
      <c r="E24" s="3"/>
      <c r="F24" s="3"/>
      <c r="G24" s="3"/>
      <c r="H24" s="3"/>
      <c r="I24" s="3"/>
      <c r="J24" s="76"/>
      <c r="K24" s="3"/>
      <c r="L24" s="3"/>
      <c r="M24" s="3"/>
      <c r="N24" s="57"/>
      <c r="O24" s="162">
        <f t="shared" si="5"/>
        <v>0</v>
      </c>
      <c r="P24" s="164">
        <f t="shared" si="5"/>
        <v>0</v>
      </c>
      <c r="Q24" s="56"/>
      <c r="R24" s="168">
        <f t="shared" si="6"/>
        <v>0</v>
      </c>
      <c r="S24" s="173">
        <f t="shared" si="6"/>
        <v>0</v>
      </c>
      <c r="T24" s="1"/>
      <c r="U24" s="248">
        <f>SUM('Inf Conc.'!$F$7,'Inf Conc.'!$H$7,'Inf Conc.'!$I$7)-SUM(E24,G24,H24)</f>
        <v>48.14</v>
      </c>
      <c r="V24" s="290">
        <f>((SUM('Inf Conc.'!$F$7,'Inf Conc.'!$H$7,'Inf Conc.'!$I$7))-(SUM(E24,G24,H24)))/(SUM('Inf Conc.'!$F$7,'Inf Conc.'!$H$7,'Inf Conc.'!$I$7))</f>
        <v>1</v>
      </c>
      <c r="W24" s="254">
        <f>'Inf Conc.'!$L$7-K24</f>
        <v>6.2</v>
      </c>
      <c r="X24" s="291">
        <f>('Inf Conc.'!$L$7-K24)/('Inf Conc.'!$L$7)</f>
        <v>1</v>
      </c>
    </row>
    <row r="25" spans="1:25" x14ac:dyDescent="0.25">
      <c r="A25" s="228">
        <v>41320</v>
      </c>
      <c r="B25" s="69"/>
      <c r="C25" s="140"/>
      <c r="D25" s="62">
        <f t="shared" si="2"/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154">
        <f t="shared" si="5"/>
        <v>0</v>
      </c>
      <c r="P25" s="159">
        <f t="shared" si="5"/>
        <v>0</v>
      </c>
      <c r="Q25" s="83"/>
      <c r="R25" s="167">
        <f t="shared" si="6"/>
        <v>0</v>
      </c>
      <c r="S25" s="172">
        <f t="shared" si="6"/>
        <v>0</v>
      </c>
      <c r="T25" s="69"/>
      <c r="U25" s="247">
        <f>SUM('Inf Conc.'!$F$7,'Inf Conc.'!$H$7,'Inf Conc.'!$I$7)-SUM(E25,G25,H25)</f>
        <v>48.14</v>
      </c>
      <c r="V25" s="262">
        <f>((SUM('Inf Conc.'!$F$7,'Inf Conc.'!$H$7,'Inf Conc.'!$I$7))-(SUM(E25,G25,H25)))/(SUM('Inf Conc.'!$F$7,'Inf Conc.'!$H$7,'Inf Conc.'!$I$7))</f>
        <v>1</v>
      </c>
      <c r="W25" s="253">
        <f>'Inf Conc.'!$L$7-K25</f>
        <v>6.2</v>
      </c>
      <c r="X25" s="283">
        <f>('Inf Conc.'!$L$7-K25)/('Inf Conc.'!$L$7)</f>
        <v>1</v>
      </c>
    </row>
    <row r="26" spans="1:25" x14ac:dyDescent="0.25">
      <c r="A26" s="230">
        <v>41334</v>
      </c>
      <c r="B26" s="1"/>
      <c r="C26" s="141"/>
      <c r="D26" s="3">
        <f t="shared" si="2"/>
        <v>0</v>
      </c>
      <c r="E26" s="3"/>
      <c r="F26" s="3"/>
      <c r="G26" s="3"/>
      <c r="H26" s="3"/>
      <c r="I26" s="3"/>
      <c r="J26" s="76"/>
      <c r="K26" s="3"/>
      <c r="L26" s="3"/>
      <c r="M26" s="3"/>
      <c r="N26" s="57"/>
      <c r="O26" s="162">
        <f t="shared" si="5"/>
        <v>0</v>
      </c>
      <c r="P26" s="164">
        <f t="shared" si="5"/>
        <v>0</v>
      </c>
      <c r="Q26" s="56"/>
      <c r="R26" s="168">
        <f t="shared" si="6"/>
        <v>0</v>
      </c>
      <c r="S26" s="173">
        <f t="shared" si="6"/>
        <v>0</v>
      </c>
      <c r="T26" s="1"/>
      <c r="U26" s="248">
        <f>SUM('Inf Conc.'!$F$7,'Inf Conc.'!$H$7,'Inf Conc.'!$I$7)-SUM(E26,G26,H26)</f>
        <v>48.14</v>
      </c>
      <c r="V26" s="290">
        <f>((SUM('Inf Conc.'!$F$7,'Inf Conc.'!$H$7,'Inf Conc.'!$I$7))-(SUM(E26,G26,H26)))/(SUM('Inf Conc.'!$F$7,'Inf Conc.'!$H$7,'Inf Conc.'!$I$7))</f>
        <v>1</v>
      </c>
      <c r="W26" s="254">
        <f>'Inf Conc.'!$L$7-K26</f>
        <v>6.2</v>
      </c>
      <c r="X26" s="291">
        <f>('Inf Conc.'!$L$7-K26)/('Inf Conc.'!$L$7)</f>
        <v>1</v>
      </c>
    </row>
    <row r="27" spans="1:25" x14ac:dyDescent="0.25">
      <c r="A27" s="231">
        <v>41348</v>
      </c>
      <c r="B27" s="68"/>
      <c r="C27" s="142"/>
      <c r="D27" s="68">
        <f t="shared" si="2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63">
        <f t="shared" si="5"/>
        <v>0</v>
      </c>
      <c r="P27" s="165">
        <f t="shared" si="5"/>
        <v>0</v>
      </c>
      <c r="Q27" s="86"/>
      <c r="R27" s="169">
        <f t="shared" si="6"/>
        <v>0</v>
      </c>
      <c r="S27" s="174">
        <f t="shared" si="6"/>
        <v>0</v>
      </c>
      <c r="T27" s="68"/>
      <c r="U27" s="249">
        <f>SUM('Inf Conc.'!$F$7,'Inf Conc.'!$H$7,'Inf Conc.'!$I$7)-SUM(E27,G27,H27)</f>
        <v>48.14</v>
      </c>
      <c r="V27" s="292">
        <f>((SUM('Inf Conc.'!$F$7,'Inf Conc.'!$H$7,'Inf Conc.'!$I$7))-(SUM(E27,G27,H27)))/(SUM('Inf Conc.'!$F$7,'Inf Conc.'!$H$7,'Inf Conc.'!$I$7))</f>
        <v>1</v>
      </c>
      <c r="W27" s="255">
        <f>'Inf Conc.'!$L$7-K27</f>
        <v>6.2</v>
      </c>
      <c r="X27" s="293">
        <f>('Inf Conc.'!$L$7-K27)/('Inf Conc.'!$L$7)</f>
        <v>1</v>
      </c>
      <c r="Y27" s="23" t="s">
        <v>31</v>
      </c>
    </row>
    <row r="28" spans="1:25" x14ac:dyDescent="0.25">
      <c r="A28" s="230">
        <v>41365</v>
      </c>
      <c r="B28" s="1"/>
      <c r="C28" s="141"/>
      <c r="D28" s="3">
        <f t="shared" si="2"/>
        <v>0</v>
      </c>
      <c r="E28" s="3"/>
      <c r="F28" s="3"/>
      <c r="G28" s="3"/>
      <c r="H28" s="3"/>
      <c r="I28" s="3"/>
      <c r="J28" s="76"/>
      <c r="K28" s="3"/>
      <c r="L28" s="3"/>
      <c r="M28" s="3"/>
      <c r="N28" s="57"/>
      <c r="O28" s="162">
        <f t="shared" si="5"/>
        <v>0</v>
      </c>
      <c r="P28" s="164">
        <f t="shared" si="5"/>
        <v>0</v>
      </c>
      <c r="Q28" s="56"/>
      <c r="R28" s="168">
        <f t="shared" si="6"/>
        <v>0</v>
      </c>
      <c r="S28" s="173">
        <f t="shared" si="6"/>
        <v>0</v>
      </c>
      <c r="T28" s="1"/>
      <c r="U28" s="248">
        <f>SUM('Inf Conc.'!$F$7,'Inf Conc.'!$H$7,'Inf Conc.'!$I$7)-SUM(E28,G28,H28)</f>
        <v>48.14</v>
      </c>
      <c r="V28" s="290">
        <f>((SUM('Inf Conc.'!$F$7,'Inf Conc.'!$H$7,'Inf Conc.'!$I$7))-(SUM(E28,G28,H28)))/(SUM('Inf Conc.'!$F$7,'Inf Conc.'!$H$7,'Inf Conc.'!$I$7))</f>
        <v>1</v>
      </c>
      <c r="W28" s="254">
        <f>'Inf Conc.'!$L$7-K28</f>
        <v>6.2</v>
      </c>
      <c r="X28" s="291">
        <f>('Inf Conc.'!$L$7-K28)/('Inf Conc.'!$L$7)</f>
        <v>1</v>
      </c>
    </row>
    <row r="29" spans="1:25" x14ac:dyDescent="0.25">
      <c r="A29" s="228">
        <v>41379</v>
      </c>
      <c r="B29" s="69"/>
      <c r="C29" s="140"/>
      <c r="D29" s="62">
        <f t="shared" si="2"/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3"/>
      <c r="O29" s="154">
        <f t="shared" si="5"/>
        <v>0</v>
      </c>
      <c r="P29" s="159">
        <f t="shared" si="5"/>
        <v>0</v>
      </c>
      <c r="Q29" s="83"/>
      <c r="R29" s="167">
        <f t="shared" si="6"/>
        <v>0</v>
      </c>
      <c r="S29" s="172">
        <f t="shared" si="6"/>
        <v>0</v>
      </c>
      <c r="T29" s="69"/>
      <c r="U29" s="247">
        <f>SUM('Inf Conc.'!$F$7,'Inf Conc.'!$H$7,'Inf Conc.'!$I$7)-SUM(E29,G29,H29)</f>
        <v>48.14</v>
      </c>
      <c r="V29" s="262">
        <f>((SUM('Inf Conc.'!$F$7,'Inf Conc.'!$H$7,'Inf Conc.'!$I$7))-(SUM(E29,G29,H29)))/(SUM('Inf Conc.'!$F$7,'Inf Conc.'!$H$7,'Inf Conc.'!$I$7))</f>
        <v>1</v>
      </c>
      <c r="W29" s="253">
        <f>'Inf Conc.'!$L$7-K29</f>
        <v>6.2</v>
      </c>
      <c r="X29" s="283">
        <f>('Inf Conc.'!$L$7-K29)/('Inf Conc.'!$L$7)</f>
        <v>1</v>
      </c>
    </row>
    <row r="30" spans="1:25" x14ac:dyDescent="0.25">
      <c r="A30" s="230">
        <v>41395</v>
      </c>
      <c r="B30" s="1"/>
      <c r="C30" s="141"/>
      <c r="D30" s="3">
        <f t="shared" si="2"/>
        <v>0</v>
      </c>
      <c r="E30" s="3"/>
      <c r="F30" s="3"/>
      <c r="G30" s="3"/>
      <c r="H30" s="3"/>
      <c r="I30" s="3"/>
      <c r="J30" s="76"/>
      <c r="K30" s="3"/>
      <c r="L30" s="3"/>
      <c r="M30" s="3"/>
      <c r="N30" s="57"/>
      <c r="O30" s="162">
        <f t="shared" si="5"/>
        <v>0</v>
      </c>
      <c r="P30" s="164">
        <f t="shared" si="5"/>
        <v>0</v>
      </c>
      <c r="Q30" s="56"/>
      <c r="R30" s="168">
        <f t="shared" si="6"/>
        <v>0</v>
      </c>
      <c r="S30" s="173">
        <f t="shared" si="6"/>
        <v>0</v>
      </c>
      <c r="T30" s="1"/>
      <c r="U30" s="248">
        <f>SUM('Inf Conc.'!$F$7,'Inf Conc.'!$H$7,'Inf Conc.'!$I$7)-SUM(E30,G30,H30)</f>
        <v>48.14</v>
      </c>
      <c r="V30" s="290">
        <f>((SUM('Inf Conc.'!$F$7,'Inf Conc.'!$H$7,'Inf Conc.'!$I$7))-(SUM(E30,G30,H30)))/(SUM('Inf Conc.'!$F$7,'Inf Conc.'!$H$7,'Inf Conc.'!$I$7))</f>
        <v>1</v>
      </c>
      <c r="W30" s="254">
        <f>'Inf Conc.'!$L$7-K30</f>
        <v>6.2</v>
      </c>
      <c r="X30" s="291">
        <f>('Inf Conc.'!$L$7-K30)/('Inf Conc.'!$L$7)</f>
        <v>1</v>
      </c>
    </row>
    <row r="31" spans="1:25" x14ac:dyDescent="0.25">
      <c r="A31" s="228">
        <v>41409</v>
      </c>
      <c r="B31" s="69"/>
      <c r="C31" s="140"/>
      <c r="D31" s="62">
        <f t="shared" si="2"/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3"/>
      <c r="O31" s="154">
        <f t="shared" si="5"/>
        <v>0</v>
      </c>
      <c r="P31" s="159">
        <f t="shared" si="5"/>
        <v>0</v>
      </c>
      <c r="Q31" s="83"/>
      <c r="R31" s="167">
        <f t="shared" si="6"/>
        <v>0</v>
      </c>
      <c r="S31" s="172">
        <f t="shared" si="6"/>
        <v>0</v>
      </c>
      <c r="T31" s="69"/>
      <c r="U31" s="247">
        <f>SUM('Inf Conc.'!$F$7,'Inf Conc.'!$H$7,'Inf Conc.'!$I$7)-SUM(E31,G31,H31)</f>
        <v>48.14</v>
      </c>
      <c r="V31" s="262">
        <f>((SUM('Inf Conc.'!$F$7,'Inf Conc.'!$H$7,'Inf Conc.'!$I$7))-(SUM(E31,G31,H31)))/(SUM('Inf Conc.'!$F$7,'Inf Conc.'!$H$7,'Inf Conc.'!$I$7))</f>
        <v>1</v>
      </c>
      <c r="W31" s="253">
        <f>'Inf Conc.'!$L$7-K31</f>
        <v>6.2</v>
      </c>
      <c r="X31" s="283">
        <f>('Inf Conc.'!$L$7-K31)/('Inf Conc.'!$L$7)</f>
        <v>1</v>
      </c>
    </row>
    <row r="32" spans="1:25" x14ac:dyDescent="0.25">
      <c r="A32" s="230">
        <v>41426</v>
      </c>
      <c r="B32" s="1"/>
      <c r="C32" s="141"/>
      <c r="D32" s="3">
        <f t="shared" si="2"/>
        <v>0</v>
      </c>
      <c r="E32" s="3"/>
      <c r="F32" s="3"/>
      <c r="G32" s="3"/>
      <c r="H32" s="3"/>
      <c r="I32" s="3"/>
      <c r="J32" s="76"/>
      <c r="K32" s="3"/>
      <c r="L32" s="3"/>
      <c r="M32" s="3"/>
      <c r="N32" s="57"/>
      <c r="O32" s="162">
        <f t="shared" si="5"/>
        <v>0</v>
      </c>
      <c r="P32" s="164">
        <f t="shared" si="5"/>
        <v>0</v>
      </c>
      <c r="Q32" s="56"/>
      <c r="R32" s="168">
        <f t="shared" si="6"/>
        <v>0</v>
      </c>
      <c r="S32" s="173">
        <f t="shared" si="6"/>
        <v>0</v>
      </c>
      <c r="T32" s="1"/>
      <c r="U32" s="248">
        <f>SUM('Inf Conc.'!$F$7,'Inf Conc.'!$H$7,'Inf Conc.'!$I$7)-SUM(E32,G32,H32)</f>
        <v>48.14</v>
      </c>
      <c r="V32" s="290">
        <f>((SUM('Inf Conc.'!$F$7,'Inf Conc.'!$H$7,'Inf Conc.'!$I$7))-(SUM(E32,G32,H32)))/(SUM('Inf Conc.'!$F$7,'Inf Conc.'!$H$7,'Inf Conc.'!$I$7))</f>
        <v>1</v>
      </c>
      <c r="W32" s="254">
        <f>'Inf Conc.'!$L$7-K32</f>
        <v>6.2</v>
      </c>
      <c r="X32" s="291">
        <f>('Inf Conc.'!$L$7-K32)/('Inf Conc.'!$L$7)</f>
        <v>1</v>
      </c>
    </row>
    <row r="33" spans="1:25" x14ac:dyDescent="0.25">
      <c r="A33" s="231">
        <v>41440</v>
      </c>
      <c r="B33" s="68"/>
      <c r="C33" s="142"/>
      <c r="D33" s="68">
        <f t="shared" si="2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63">
        <f t="shared" si="5"/>
        <v>0</v>
      </c>
      <c r="P33" s="165">
        <f t="shared" si="5"/>
        <v>0</v>
      </c>
      <c r="Q33" s="86"/>
      <c r="R33" s="169">
        <f t="shared" si="6"/>
        <v>0</v>
      </c>
      <c r="S33" s="174">
        <f t="shared" si="6"/>
        <v>0</v>
      </c>
      <c r="T33" s="68"/>
      <c r="U33" s="247">
        <f>SUM('Inf Conc.'!$F$7,'Inf Conc.'!$H$7,'Inf Conc.'!$I$7)-SUM(E33,G33,H33)</f>
        <v>48.14</v>
      </c>
      <c r="V33" s="262">
        <f>((SUM('Inf Conc.'!$F$7,'Inf Conc.'!$H$7,'Inf Conc.'!$I$7))-(SUM(E33,G33,H33)))/(SUM('Inf Conc.'!$F$7,'Inf Conc.'!$H$7,'Inf Conc.'!$I$7))</f>
        <v>1</v>
      </c>
      <c r="W33" s="253">
        <f>'Inf Conc.'!$L$7-K33</f>
        <v>6.2</v>
      </c>
      <c r="X33" s="283">
        <f>('Inf Conc.'!$L$7-K33)/('Inf Conc.'!$L$7)</f>
        <v>1</v>
      </c>
      <c r="Y33" s="42" t="s">
        <v>27</v>
      </c>
    </row>
    <row r="34" spans="1:25" x14ac:dyDescent="0.25">
      <c r="A34" s="230">
        <v>41456</v>
      </c>
      <c r="B34" s="1"/>
      <c r="C34" s="141"/>
      <c r="D34" s="3">
        <f t="shared" si="2"/>
        <v>0</v>
      </c>
      <c r="E34" s="3"/>
      <c r="F34" s="3"/>
      <c r="G34" s="3"/>
      <c r="H34" s="3"/>
      <c r="I34" s="3"/>
      <c r="J34" s="76"/>
      <c r="K34" s="3"/>
      <c r="L34" s="3"/>
      <c r="M34" s="3"/>
      <c r="N34" s="57"/>
      <c r="O34" s="162"/>
      <c r="P34" s="164"/>
      <c r="Q34" s="56"/>
      <c r="R34" s="168"/>
      <c r="S34" s="173"/>
      <c r="T34" s="1"/>
      <c r="U34" s="250"/>
      <c r="V34" s="256"/>
      <c r="W34" s="256"/>
      <c r="X34" s="80"/>
    </row>
    <row r="35" spans="1:25" x14ac:dyDescent="0.25">
      <c r="A35" s="228">
        <v>41470</v>
      </c>
      <c r="B35" s="69"/>
      <c r="C35" s="140"/>
      <c r="D35" s="62">
        <f t="shared" si="2"/>
        <v>0</v>
      </c>
      <c r="E35" s="62"/>
      <c r="F35" s="62"/>
      <c r="G35" s="62"/>
      <c r="H35" s="62"/>
      <c r="I35" s="62"/>
      <c r="J35" s="62"/>
      <c r="K35" s="62"/>
      <c r="L35" s="62"/>
      <c r="M35" s="62"/>
      <c r="N35" s="63"/>
      <c r="O35" s="154"/>
      <c r="P35" s="159"/>
      <c r="Q35" s="83"/>
      <c r="R35" s="167"/>
      <c r="S35" s="172"/>
      <c r="T35" s="69"/>
      <c r="U35" s="247"/>
      <c r="V35" s="253"/>
      <c r="W35" s="253"/>
      <c r="X35" s="85"/>
    </row>
    <row r="36" spans="1:25" x14ac:dyDescent="0.25">
      <c r="A36" s="230">
        <v>41487</v>
      </c>
      <c r="B36" s="1"/>
      <c r="C36" s="141"/>
      <c r="D36" s="3">
        <f t="shared" si="2"/>
        <v>0</v>
      </c>
      <c r="E36" s="3"/>
      <c r="F36" s="3"/>
      <c r="G36" s="3"/>
      <c r="H36" s="3"/>
      <c r="I36" s="3"/>
      <c r="J36" s="76"/>
      <c r="K36" s="3"/>
      <c r="L36" s="3"/>
      <c r="M36" s="3"/>
      <c r="N36" s="57"/>
      <c r="O36" s="162"/>
      <c r="P36" s="164"/>
      <c r="Q36" s="56"/>
      <c r="R36" s="168"/>
      <c r="S36" s="173"/>
      <c r="T36" s="1"/>
      <c r="U36" s="248"/>
      <c r="V36" s="254"/>
      <c r="W36" s="254"/>
      <c r="X36" s="38"/>
    </row>
    <row r="37" spans="1:25" x14ac:dyDescent="0.25">
      <c r="A37" s="228">
        <v>41501</v>
      </c>
      <c r="B37" s="69"/>
      <c r="C37" s="140"/>
      <c r="D37" s="62">
        <f t="shared" si="2"/>
        <v>0</v>
      </c>
      <c r="E37" s="62"/>
      <c r="F37" s="62"/>
      <c r="G37" s="62"/>
      <c r="H37" s="62"/>
      <c r="I37" s="62"/>
      <c r="J37" s="62"/>
      <c r="K37" s="62"/>
      <c r="L37" s="62"/>
      <c r="M37" s="62"/>
      <c r="N37" s="63"/>
      <c r="O37" s="154"/>
      <c r="P37" s="159"/>
      <c r="Q37" s="83"/>
      <c r="R37" s="167"/>
      <c r="S37" s="172"/>
      <c r="T37" s="69"/>
      <c r="U37" s="247"/>
      <c r="V37" s="253"/>
      <c r="W37" s="253"/>
      <c r="X37" s="85"/>
    </row>
    <row r="38" spans="1:25" x14ac:dyDescent="0.25">
      <c r="A38" s="230">
        <v>41518</v>
      </c>
      <c r="B38" s="1"/>
      <c r="C38" s="141"/>
      <c r="D38" s="3">
        <f t="shared" si="2"/>
        <v>0</v>
      </c>
      <c r="E38" s="3"/>
      <c r="F38" s="3"/>
      <c r="G38" s="3"/>
      <c r="H38" s="3"/>
      <c r="I38" s="3"/>
      <c r="J38" s="76"/>
      <c r="K38" s="3"/>
      <c r="L38" s="3"/>
      <c r="M38" s="3"/>
      <c r="N38" s="57"/>
      <c r="O38" s="162"/>
      <c r="P38" s="164"/>
      <c r="Q38" s="56"/>
      <c r="R38" s="168"/>
      <c r="S38" s="173"/>
      <c r="T38" s="1"/>
      <c r="U38" s="248"/>
      <c r="V38" s="254"/>
      <c r="W38" s="254"/>
      <c r="X38" s="38"/>
    </row>
    <row r="39" spans="1:25" x14ac:dyDescent="0.25">
      <c r="A39" s="231">
        <v>41532</v>
      </c>
      <c r="B39" s="68"/>
      <c r="C39" s="142"/>
      <c r="D39" s="68">
        <f t="shared" si="2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63"/>
      <c r="P39" s="165"/>
      <c r="Q39" s="86"/>
      <c r="R39" s="169"/>
      <c r="S39" s="174"/>
      <c r="T39" s="68"/>
      <c r="U39" s="249"/>
      <c r="V39" s="255"/>
      <c r="W39" s="255"/>
      <c r="X39" s="88"/>
      <c r="Y39" s="23" t="s">
        <v>30</v>
      </c>
    </row>
    <row r="40" spans="1:25" x14ac:dyDescent="0.25">
      <c r="A40" s="230">
        <v>41548</v>
      </c>
      <c r="B40" s="1"/>
      <c r="C40" s="141"/>
      <c r="D40" s="3">
        <f t="shared" si="2"/>
        <v>0</v>
      </c>
      <c r="E40" s="3"/>
      <c r="F40" s="3"/>
      <c r="G40" s="3"/>
      <c r="H40" s="3"/>
      <c r="I40" s="3"/>
      <c r="J40" s="76"/>
      <c r="K40" s="3"/>
      <c r="L40" s="3"/>
      <c r="M40" s="3"/>
      <c r="N40" s="57"/>
      <c r="O40" s="162"/>
      <c r="P40" s="164"/>
      <c r="Q40" s="56"/>
      <c r="R40" s="168"/>
      <c r="S40" s="173"/>
      <c r="T40" s="1"/>
      <c r="U40" s="250"/>
      <c r="V40" s="256"/>
      <c r="W40" s="256"/>
      <c r="X40" s="80"/>
    </row>
    <row r="41" spans="1:25" x14ac:dyDescent="0.25">
      <c r="A41" s="228">
        <v>41562</v>
      </c>
      <c r="B41" s="69"/>
      <c r="C41" s="140"/>
      <c r="D41" s="62">
        <f t="shared" si="2"/>
        <v>0</v>
      </c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154"/>
      <c r="P41" s="159"/>
      <c r="Q41" s="83"/>
      <c r="R41" s="167"/>
      <c r="S41" s="172"/>
      <c r="T41" s="69"/>
      <c r="U41" s="247"/>
      <c r="V41" s="253"/>
      <c r="W41" s="253"/>
      <c r="X41" s="85"/>
    </row>
    <row r="42" spans="1:25" x14ac:dyDescent="0.25">
      <c r="A42" s="230">
        <v>41579</v>
      </c>
      <c r="B42" s="1"/>
      <c r="C42" s="141"/>
      <c r="D42" s="3">
        <f t="shared" si="2"/>
        <v>0</v>
      </c>
      <c r="E42" s="3"/>
      <c r="F42" s="3"/>
      <c r="G42" s="3"/>
      <c r="H42" s="3"/>
      <c r="I42" s="3"/>
      <c r="J42" s="76"/>
      <c r="K42" s="3"/>
      <c r="L42" s="3"/>
      <c r="M42" s="3"/>
      <c r="N42" s="57"/>
      <c r="O42" s="162"/>
      <c r="P42" s="164"/>
      <c r="Q42" s="56"/>
      <c r="R42" s="168"/>
      <c r="S42" s="173"/>
      <c r="T42" s="1"/>
      <c r="U42" s="248"/>
      <c r="V42" s="254"/>
      <c r="W42" s="254"/>
      <c r="X42" s="38"/>
    </row>
    <row r="43" spans="1:25" x14ac:dyDescent="0.25">
      <c r="A43" s="228">
        <v>41593</v>
      </c>
      <c r="B43" s="69"/>
      <c r="C43" s="140"/>
      <c r="D43" s="62">
        <f t="shared" si="2"/>
        <v>0</v>
      </c>
      <c r="E43" s="62"/>
      <c r="F43" s="62"/>
      <c r="G43" s="62"/>
      <c r="H43" s="62"/>
      <c r="I43" s="62"/>
      <c r="J43" s="62"/>
      <c r="K43" s="62"/>
      <c r="L43" s="62"/>
      <c r="M43" s="62"/>
      <c r="N43" s="63"/>
      <c r="O43" s="154"/>
      <c r="P43" s="159"/>
      <c r="Q43" s="83"/>
      <c r="R43" s="167"/>
      <c r="S43" s="172"/>
      <c r="T43" s="69"/>
      <c r="U43" s="247"/>
      <c r="V43" s="253"/>
      <c r="W43" s="253"/>
      <c r="X43" s="85"/>
    </row>
    <row r="44" spans="1:25" x14ac:dyDescent="0.25">
      <c r="A44" s="230">
        <v>41609</v>
      </c>
      <c r="B44" s="1"/>
      <c r="C44" s="141"/>
      <c r="D44" s="3">
        <f t="shared" si="2"/>
        <v>0</v>
      </c>
      <c r="E44" s="3"/>
      <c r="F44" s="3"/>
      <c r="G44" s="3"/>
      <c r="H44" s="3"/>
      <c r="I44" s="3"/>
      <c r="J44" s="76"/>
      <c r="K44" s="3"/>
      <c r="L44" s="3"/>
      <c r="M44" s="3"/>
      <c r="N44" s="57"/>
      <c r="O44" s="162"/>
      <c r="P44" s="164"/>
      <c r="Q44" s="56"/>
      <c r="R44" s="168"/>
      <c r="S44" s="173"/>
      <c r="T44" s="1"/>
      <c r="U44" s="248"/>
      <c r="V44" s="254"/>
      <c r="W44" s="254"/>
      <c r="X44" s="38"/>
    </row>
    <row r="45" spans="1:25" x14ac:dyDescent="0.25">
      <c r="A45" s="231">
        <v>41623</v>
      </c>
      <c r="B45" s="68"/>
      <c r="C45" s="142"/>
      <c r="D45" s="68">
        <f t="shared" si="2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63"/>
      <c r="P45" s="165"/>
      <c r="Q45" s="86"/>
      <c r="R45" s="169"/>
      <c r="S45" s="174"/>
      <c r="T45" s="68"/>
      <c r="U45" s="249"/>
      <c r="V45" s="255"/>
      <c r="W45" s="255"/>
      <c r="X45" s="88"/>
      <c r="Y45" s="23" t="s">
        <v>29</v>
      </c>
    </row>
    <row r="46" spans="1:25" x14ac:dyDescent="0.25">
      <c r="A46" s="230">
        <v>41640</v>
      </c>
      <c r="B46" s="1"/>
      <c r="C46" s="141"/>
      <c r="D46" s="3">
        <f t="shared" si="2"/>
        <v>0</v>
      </c>
      <c r="E46" s="3"/>
      <c r="F46" s="3"/>
      <c r="G46" s="3"/>
      <c r="H46" s="3"/>
      <c r="I46" s="3"/>
      <c r="J46" s="76"/>
      <c r="K46" s="3"/>
      <c r="L46" s="3"/>
      <c r="M46" s="3"/>
      <c r="N46" s="57"/>
      <c r="O46" s="162"/>
      <c r="P46" s="164"/>
      <c r="Q46" s="56"/>
      <c r="R46" s="168"/>
      <c r="S46" s="173"/>
      <c r="T46" s="1"/>
      <c r="U46" s="250"/>
      <c r="V46" s="256"/>
      <c r="W46" s="256"/>
      <c r="X46" s="80"/>
    </row>
    <row r="47" spans="1:25" x14ac:dyDescent="0.25">
      <c r="A47" s="228">
        <v>41654</v>
      </c>
      <c r="B47" s="69"/>
      <c r="C47" s="140"/>
      <c r="D47" s="62">
        <f t="shared" si="2"/>
        <v>0</v>
      </c>
      <c r="E47" s="62"/>
      <c r="F47" s="62"/>
      <c r="G47" s="62"/>
      <c r="H47" s="62"/>
      <c r="I47" s="62"/>
      <c r="J47" s="62"/>
      <c r="K47" s="62"/>
      <c r="L47" s="62"/>
      <c r="M47" s="62"/>
      <c r="N47" s="63"/>
      <c r="O47" s="154"/>
      <c r="P47" s="159"/>
      <c r="Q47" s="83"/>
      <c r="R47" s="167"/>
      <c r="S47" s="172"/>
      <c r="T47" s="69"/>
      <c r="U47" s="247"/>
      <c r="V47" s="253"/>
      <c r="W47" s="253"/>
      <c r="X47" s="85"/>
    </row>
    <row r="48" spans="1:25" x14ac:dyDescent="0.25">
      <c r="A48" s="230">
        <v>41671</v>
      </c>
      <c r="B48" s="1"/>
      <c r="C48" s="141"/>
      <c r="D48" s="3">
        <f t="shared" si="2"/>
        <v>0</v>
      </c>
      <c r="E48" s="3"/>
      <c r="F48" s="3"/>
      <c r="G48" s="3"/>
      <c r="H48" s="3"/>
      <c r="I48" s="3"/>
      <c r="J48" s="76"/>
      <c r="K48" s="3"/>
      <c r="L48" s="3"/>
      <c r="M48" s="3"/>
      <c r="N48" s="57"/>
      <c r="O48" s="162"/>
      <c r="P48" s="164"/>
      <c r="Q48" s="56"/>
      <c r="R48" s="168"/>
      <c r="S48" s="173"/>
      <c r="T48" s="1"/>
      <c r="U48" s="248"/>
      <c r="V48" s="254"/>
      <c r="W48" s="254"/>
      <c r="X48" s="38"/>
    </row>
    <row r="49" spans="1:25" x14ac:dyDescent="0.25">
      <c r="A49" s="228">
        <v>41685</v>
      </c>
      <c r="B49" s="69"/>
      <c r="C49" s="140"/>
      <c r="D49" s="62">
        <f t="shared" si="2"/>
        <v>0</v>
      </c>
      <c r="E49" s="62"/>
      <c r="F49" s="62"/>
      <c r="G49" s="62"/>
      <c r="H49" s="62"/>
      <c r="I49" s="62"/>
      <c r="J49" s="62"/>
      <c r="K49" s="62"/>
      <c r="L49" s="62"/>
      <c r="M49" s="62"/>
      <c r="N49" s="63"/>
      <c r="O49" s="154"/>
      <c r="P49" s="159"/>
      <c r="Q49" s="83"/>
      <c r="R49" s="167"/>
      <c r="S49" s="172"/>
      <c r="T49" s="69"/>
      <c r="U49" s="247"/>
      <c r="V49" s="253"/>
      <c r="W49" s="253"/>
      <c r="X49" s="85"/>
    </row>
    <row r="50" spans="1:25" x14ac:dyDescent="0.25">
      <c r="A50" s="230">
        <v>41699</v>
      </c>
      <c r="B50" s="1"/>
      <c r="C50" s="141"/>
      <c r="D50" s="3">
        <f t="shared" si="2"/>
        <v>0</v>
      </c>
      <c r="E50" s="3"/>
      <c r="F50" s="3"/>
      <c r="G50" s="3"/>
      <c r="H50" s="3"/>
      <c r="I50" s="3"/>
      <c r="J50" s="76"/>
      <c r="K50" s="3"/>
      <c r="L50" s="3"/>
      <c r="M50" s="3"/>
      <c r="N50" s="57"/>
      <c r="O50" s="162"/>
      <c r="P50" s="164"/>
      <c r="Q50" s="56"/>
      <c r="R50" s="168"/>
      <c r="S50" s="173"/>
      <c r="T50" s="1"/>
      <c r="U50" s="248"/>
      <c r="V50" s="254"/>
      <c r="W50" s="254"/>
      <c r="X50" s="38"/>
    </row>
    <row r="51" spans="1:25" x14ac:dyDescent="0.25">
      <c r="A51" s="231">
        <v>41713</v>
      </c>
      <c r="B51" s="68"/>
      <c r="C51" s="142"/>
      <c r="D51" s="68">
        <f t="shared" si="2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63"/>
      <c r="P51" s="165"/>
      <c r="Q51" s="86"/>
      <c r="R51" s="169"/>
      <c r="S51" s="174"/>
      <c r="T51" s="68"/>
      <c r="U51" s="249"/>
      <c r="V51" s="255"/>
      <c r="W51" s="255"/>
      <c r="X51" s="88"/>
      <c r="Y51" s="23" t="s">
        <v>31</v>
      </c>
    </row>
    <row r="52" spans="1:25" x14ac:dyDescent="0.25">
      <c r="A52" s="230">
        <v>41730</v>
      </c>
      <c r="B52" s="1"/>
      <c r="C52" s="141"/>
      <c r="D52" s="3">
        <f t="shared" si="2"/>
        <v>0</v>
      </c>
      <c r="E52" s="3"/>
      <c r="F52" s="3"/>
      <c r="G52" s="3"/>
      <c r="H52" s="3"/>
      <c r="I52" s="3"/>
      <c r="J52" s="76"/>
      <c r="K52" s="3"/>
      <c r="L52" s="3"/>
      <c r="M52" s="3"/>
      <c r="N52" s="57"/>
      <c r="O52" s="162"/>
      <c r="P52" s="164"/>
      <c r="Q52" s="56"/>
      <c r="R52" s="168"/>
      <c r="S52" s="173"/>
      <c r="T52" s="1"/>
      <c r="U52" s="248"/>
      <c r="V52" s="254"/>
      <c r="W52" s="254"/>
      <c r="X52" s="38"/>
    </row>
    <row r="53" spans="1:25" x14ac:dyDescent="0.25">
      <c r="A53" s="228">
        <v>41744</v>
      </c>
      <c r="B53" s="69"/>
      <c r="C53" s="140"/>
      <c r="D53" s="62">
        <f t="shared" si="2"/>
        <v>0</v>
      </c>
      <c r="E53" s="62"/>
      <c r="F53" s="62"/>
      <c r="G53" s="62"/>
      <c r="H53" s="62"/>
      <c r="I53" s="62"/>
      <c r="J53" s="62"/>
      <c r="K53" s="62"/>
      <c r="L53" s="62"/>
      <c r="M53" s="62"/>
      <c r="N53" s="63"/>
      <c r="O53" s="154"/>
      <c r="P53" s="159"/>
      <c r="Q53" s="83"/>
      <c r="R53" s="167"/>
      <c r="S53" s="172"/>
      <c r="T53" s="69"/>
      <c r="U53" s="247"/>
      <c r="V53" s="253"/>
      <c r="W53" s="253"/>
      <c r="X53" s="85"/>
    </row>
    <row r="54" spans="1:25" x14ac:dyDescent="0.25">
      <c r="A54" s="230">
        <v>41760</v>
      </c>
      <c r="B54" s="1"/>
      <c r="C54" s="141"/>
      <c r="D54" s="3">
        <f t="shared" si="2"/>
        <v>0</v>
      </c>
      <c r="E54" s="3"/>
      <c r="F54" s="3"/>
      <c r="G54" s="3"/>
      <c r="H54" s="3"/>
      <c r="I54" s="3"/>
      <c r="J54" s="76"/>
      <c r="K54" s="3"/>
      <c r="L54" s="3"/>
      <c r="M54" s="3"/>
      <c r="N54" s="57"/>
      <c r="O54" s="162"/>
      <c r="P54" s="164"/>
      <c r="Q54" s="56"/>
      <c r="R54" s="168"/>
      <c r="S54" s="173"/>
      <c r="T54" s="1"/>
      <c r="U54" s="248"/>
      <c r="V54" s="254"/>
      <c r="W54" s="254"/>
      <c r="X54" s="38"/>
    </row>
    <row r="55" spans="1:25" x14ac:dyDescent="0.25">
      <c r="A55" s="228">
        <v>41774</v>
      </c>
      <c r="B55" s="69"/>
      <c r="C55" s="140"/>
      <c r="D55" s="62">
        <f t="shared" si="2"/>
        <v>0</v>
      </c>
      <c r="E55" s="62"/>
      <c r="F55" s="62"/>
      <c r="G55" s="62"/>
      <c r="H55" s="62"/>
      <c r="I55" s="62"/>
      <c r="J55" s="62"/>
      <c r="K55" s="62"/>
      <c r="L55" s="62"/>
      <c r="M55" s="62"/>
      <c r="N55" s="63"/>
      <c r="O55" s="154"/>
      <c r="P55" s="159"/>
      <c r="Q55" s="83"/>
      <c r="R55" s="167"/>
      <c r="S55" s="172"/>
      <c r="T55" s="69"/>
      <c r="U55" s="247"/>
      <c r="V55" s="253"/>
      <c r="W55" s="253"/>
      <c r="X55" s="85"/>
    </row>
    <row r="56" spans="1:25" x14ac:dyDescent="0.25">
      <c r="A56" s="230">
        <v>41791</v>
      </c>
      <c r="B56" s="1"/>
      <c r="C56" s="141"/>
      <c r="D56" s="3">
        <f t="shared" si="2"/>
        <v>0</v>
      </c>
      <c r="E56" s="3"/>
      <c r="F56" s="3"/>
      <c r="G56" s="3"/>
      <c r="H56" s="3"/>
      <c r="I56" s="3"/>
      <c r="J56" s="76"/>
      <c r="K56" s="3"/>
      <c r="L56" s="3"/>
      <c r="M56" s="3"/>
      <c r="N56" s="57"/>
      <c r="O56" s="162"/>
      <c r="P56" s="164"/>
      <c r="Q56" s="56"/>
      <c r="R56" s="168"/>
      <c r="S56" s="173"/>
      <c r="T56" s="1"/>
      <c r="U56" s="248"/>
      <c r="V56" s="254"/>
      <c r="W56" s="254"/>
      <c r="X56" s="38"/>
    </row>
    <row r="57" spans="1:25" ht="15.75" thickBot="1" x14ac:dyDescent="0.3">
      <c r="A57" s="229">
        <v>41805</v>
      </c>
      <c r="B57" s="72"/>
      <c r="C57" s="143"/>
      <c r="D57" s="73">
        <f t="shared" si="2"/>
        <v>0</v>
      </c>
      <c r="E57" s="73"/>
      <c r="F57" s="73"/>
      <c r="G57" s="73"/>
      <c r="H57" s="73"/>
      <c r="I57" s="73"/>
      <c r="J57" s="73"/>
      <c r="K57" s="73"/>
      <c r="L57" s="73"/>
      <c r="M57" s="73"/>
      <c r="N57" s="75"/>
      <c r="O57" s="155"/>
      <c r="P57" s="160"/>
      <c r="Q57" s="89"/>
      <c r="R57" s="170"/>
      <c r="S57" s="175"/>
      <c r="T57" s="72"/>
      <c r="U57" s="251"/>
      <c r="V57" s="257"/>
      <c r="W57" s="257"/>
      <c r="X57" s="90"/>
      <c r="Y57" s="42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297" t="s">
        <v>44</v>
      </c>
      <c r="C60" s="297"/>
      <c r="D60" s="297"/>
      <c r="E60" s="297"/>
      <c r="F60" s="297"/>
      <c r="G60" s="297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  <c r="T60" s="297"/>
    </row>
    <row r="61" spans="1:25" ht="15.75" thickBot="1" x14ac:dyDescent="0.3">
      <c r="B61" s="304" t="s">
        <v>43</v>
      </c>
      <c r="C61" s="304"/>
      <c r="D61" s="304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  <c r="R61" s="304"/>
      <c r="S61" s="304"/>
      <c r="T61" s="304"/>
    </row>
    <row r="62" spans="1:25" x14ac:dyDescent="0.25">
      <c r="A62" s="59" t="s">
        <v>36</v>
      </c>
      <c r="B62" s="26"/>
      <c r="C62" s="139"/>
      <c r="D62" s="29">
        <f t="shared" ref="D62:D65" si="7">SUM(F62,G62,H62)</f>
        <v>0</v>
      </c>
      <c r="E62" s="29"/>
      <c r="F62" s="29"/>
      <c r="G62" s="29"/>
      <c r="H62" s="29"/>
      <c r="I62" s="29"/>
      <c r="J62" s="95"/>
      <c r="K62" s="29"/>
      <c r="L62" s="29"/>
      <c r="M62" s="29"/>
      <c r="N62" s="66"/>
      <c r="O62" s="151"/>
      <c r="P62" s="156"/>
      <c r="Q62" s="81"/>
      <c r="R62" s="166"/>
      <c r="S62" s="171"/>
      <c r="T62" s="39"/>
      <c r="U62" s="35"/>
      <c r="V62" s="35"/>
      <c r="W62" s="37"/>
      <c r="X62" s="35"/>
    </row>
    <row r="63" spans="1:25" x14ac:dyDescent="0.25">
      <c r="A63" s="60" t="s">
        <v>36</v>
      </c>
      <c r="B63" s="98"/>
      <c r="C63" s="144"/>
      <c r="D63" s="99">
        <f t="shared" si="7"/>
        <v>0</v>
      </c>
      <c r="E63" s="99"/>
      <c r="F63" s="99"/>
      <c r="G63" s="99"/>
      <c r="H63" s="99"/>
      <c r="I63" s="99"/>
      <c r="J63" s="96"/>
      <c r="K63" s="99"/>
      <c r="L63" s="99"/>
      <c r="M63" s="99"/>
      <c r="N63" s="100"/>
      <c r="O63" s="152"/>
      <c r="P63" s="157"/>
      <c r="Q63" s="101"/>
      <c r="R63" s="178"/>
      <c r="S63" s="180"/>
      <c r="T63" s="102"/>
      <c r="U63" s="103"/>
      <c r="V63" s="103"/>
      <c r="W63" s="104"/>
      <c r="X63" s="103"/>
    </row>
    <row r="64" spans="1:25" x14ac:dyDescent="0.25">
      <c r="A64" s="60" t="s">
        <v>40</v>
      </c>
      <c r="B64" s="1"/>
      <c r="C64" s="141"/>
      <c r="D64" s="3">
        <f t="shared" si="7"/>
        <v>0</v>
      </c>
      <c r="E64" s="3"/>
      <c r="F64" s="3"/>
      <c r="G64" s="3"/>
      <c r="H64" s="3"/>
      <c r="I64" s="3"/>
      <c r="J64" s="96"/>
      <c r="K64" s="3"/>
      <c r="L64" s="3"/>
      <c r="M64" s="3"/>
      <c r="N64" s="57"/>
      <c r="O64" s="162"/>
      <c r="P64" s="164"/>
      <c r="Q64" s="56"/>
      <c r="R64" s="168"/>
      <c r="S64" s="173"/>
      <c r="T64" s="40"/>
      <c r="U64" s="36"/>
      <c r="V64" s="36"/>
      <c r="W64" s="38"/>
      <c r="X64" s="36"/>
    </row>
    <row r="65" spans="1:24" ht="15.75" thickBot="1" x14ac:dyDescent="0.3">
      <c r="A65" s="61" t="s">
        <v>40</v>
      </c>
      <c r="B65" s="105"/>
      <c r="C65" s="145"/>
      <c r="D65" s="106">
        <f t="shared" si="7"/>
        <v>0</v>
      </c>
      <c r="E65" s="106"/>
      <c r="F65" s="106"/>
      <c r="G65" s="106"/>
      <c r="H65" s="106"/>
      <c r="I65" s="106"/>
      <c r="J65" s="97"/>
      <c r="K65" s="106"/>
      <c r="L65" s="106"/>
      <c r="M65" s="106"/>
      <c r="N65" s="107"/>
      <c r="O65" s="176"/>
      <c r="P65" s="177"/>
      <c r="Q65" s="108"/>
      <c r="R65" s="179"/>
      <c r="S65" s="181"/>
      <c r="T65" s="109"/>
      <c r="U65" s="110"/>
      <c r="V65" s="110"/>
      <c r="W65" s="111"/>
      <c r="X65" s="110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opLeftCell="A4" workbookViewId="0">
      <selection activeCell="B20" sqref="B20"/>
    </sheetView>
  </sheetViews>
  <sheetFormatPr defaultRowHeight="15" x14ac:dyDescent="0.25"/>
  <cols>
    <col min="1" max="1" width="13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02" t="s">
        <v>19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238"/>
      <c r="R1" s="238"/>
    </row>
    <row r="2" spans="1:19" ht="17.25" customHeight="1" x14ac:dyDescent="0.25">
      <c r="A2" s="203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238"/>
      <c r="R2" s="238"/>
    </row>
    <row r="3" spans="1:19" ht="18.75" x14ac:dyDescent="0.3">
      <c r="B3" s="301" t="s">
        <v>96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237"/>
    </row>
    <row r="4" spans="1:19" ht="18.75" x14ac:dyDescent="0.3">
      <c r="B4" s="301" t="s">
        <v>97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237"/>
    </row>
    <row r="5" spans="1:19" ht="18.75" x14ac:dyDescent="0.3"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</row>
    <row r="6" spans="1:19" ht="8.25" customHeight="1" x14ac:dyDescent="0.25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38"/>
      <c r="R6" s="238"/>
    </row>
    <row r="7" spans="1:19" ht="27" customHeight="1" thickBot="1" x14ac:dyDescent="0.3">
      <c r="B7" s="310" t="s">
        <v>75</v>
      </c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239"/>
      <c r="R7" s="239"/>
    </row>
    <row r="8" spans="1:19" ht="45" x14ac:dyDescent="0.25">
      <c r="A8" s="10" t="s">
        <v>0</v>
      </c>
      <c r="B8" s="305" t="s">
        <v>16</v>
      </c>
      <c r="C8" s="306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7</v>
      </c>
      <c r="K8" s="12" t="s">
        <v>8</v>
      </c>
      <c r="L8" s="12" t="s">
        <v>59</v>
      </c>
      <c r="M8" s="187" t="s">
        <v>53</v>
      </c>
      <c r="N8" s="45" t="s">
        <v>10</v>
      </c>
      <c r="O8" s="51" t="s">
        <v>47</v>
      </c>
      <c r="P8" s="51" t="s">
        <v>90</v>
      </c>
      <c r="Q8" s="51" t="s">
        <v>46</v>
      </c>
      <c r="R8" s="51" t="s">
        <v>92</v>
      </c>
      <c r="S8" s="21"/>
    </row>
    <row r="9" spans="1:19" ht="35.25" thickBot="1" x14ac:dyDescent="0.3">
      <c r="A9" s="219" t="s">
        <v>82</v>
      </c>
      <c r="B9" s="14" t="s">
        <v>17</v>
      </c>
      <c r="C9" s="138" t="s">
        <v>11</v>
      </c>
      <c r="D9" s="17"/>
      <c r="E9" s="16"/>
      <c r="F9" s="16"/>
      <c r="G9" s="16"/>
      <c r="H9" s="16"/>
      <c r="I9" s="16"/>
      <c r="J9" s="16"/>
      <c r="K9" s="16"/>
      <c r="L9" s="16"/>
      <c r="M9" s="18" t="s">
        <v>74</v>
      </c>
      <c r="N9" s="46"/>
      <c r="O9" s="52" t="s">
        <v>22</v>
      </c>
      <c r="P9" s="52" t="s">
        <v>22</v>
      </c>
      <c r="Q9" s="281" t="s">
        <v>50</v>
      </c>
      <c r="R9" s="52" t="s">
        <v>91</v>
      </c>
      <c r="S9" s="21"/>
    </row>
    <row r="10" spans="1:19" x14ac:dyDescent="0.25">
      <c r="A10" s="225">
        <v>41091</v>
      </c>
      <c r="B10" s="29">
        <f>'Eff Conc.'!B10</f>
        <v>10.32</v>
      </c>
      <c r="C10" s="139">
        <f>'Eff Conc.'!C10</f>
        <v>12.3</v>
      </c>
      <c r="D10" s="29">
        <f>'Eff Conc.'!D10*B10*3.78</f>
        <v>800.86708800000008</v>
      </c>
      <c r="E10" s="29">
        <f>'Eff Conc.'!E10*B10*3.78</f>
        <v>1131.2784000000001</v>
      </c>
      <c r="F10" s="29">
        <f>'Eff Conc.'!F10*B10*3.78</f>
        <v>780.19200000000001</v>
      </c>
      <c r="G10" s="29">
        <f>'Eff Conc.'!G10*B10*3.78</f>
        <v>0</v>
      </c>
      <c r="H10" s="29">
        <f>'Eff Conc.'!H10*B10*3.78</f>
        <v>20.675088000000002</v>
      </c>
      <c r="I10" s="29">
        <f>'Eff Conc.'!I10*B10*3.78</f>
        <v>1092.2688000000001</v>
      </c>
      <c r="J10" s="82">
        <f>'Eff Conc.'!J10*B10*3.78</f>
        <v>0</v>
      </c>
      <c r="K10" s="29">
        <f>'Eff Conc.'!K10*B10*3.78</f>
        <v>89.722079999999991</v>
      </c>
      <c r="L10" s="29">
        <f>'Eff Conc.'!L10*B10*3.78</f>
        <v>93.623040000000003</v>
      </c>
      <c r="M10" s="29">
        <f>'Eff Conc.'!M10*C10*3.78</f>
        <v>116.235</v>
      </c>
      <c r="N10" s="39">
        <f>'Eff Conc.'!T10*B10*3.78</f>
        <v>152.13743999999997</v>
      </c>
      <c r="O10" s="47">
        <f>SUM('Inf Loads'!$F$6,'Inf Loads'!$H$6,'Inf Loads'!$I$6)-SUM(E10,G10,H10)</f>
        <v>855.16678799999954</v>
      </c>
      <c r="P10" s="264">
        <f>((SUM('Inf Loads'!$F$6,'Inf Loads'!$H$6,'Inf Loads'!$I$6))-(SUM(E10,G10,H10)))/(SUM('Inf Loads'!$F$6,'Inf Loads'!$H$6,'Inf Loads'!$I$6))</f>
        <v>0.42606653832637564</v>
      </c>
      <c r="Q10" s="53">
        <f>'Inf Loads'!$L$6-K10</f>
        <v>168.77699999999999</v>
      </c>
      <c r="R10" s="267">
        <f>('Inf Loads'!$L$6-K10)/('Inf Loads'!$L$6)</f>
        <v>0.65291141461702684</v>
      </c>
    </row>
    <row r="11" spans="1:19" x14ac:dyDescent="0.25">
      <c r="A11" s="228">
        <v>41105</v>
      </c>
      <c r="B11" s="62">
        <f>'Eff Conc.'!B11</f>
        <v>10.23</v>
      </c>
      <c r="C11" s="140">
        <f>'Eff Conc.'!C11</f>
        <v>14.6</v>
      </c>
      <c r="D11" s="62">
        <f>'Eff Conc.'!D11*B11*3.78</f>
        <v>1600.139772</v>
      </c>
      <c r="E11" s="62">
        <f>'Eff Conc.'!E11*B11*3.78</f>
        <v>1624.1148000000001</v>
      </c>
      <c r="F11" s="62">
        <f>'Eff Conc.'!F11*B11*3.78</f>
        <v>1585.4453999999998</v>
      </c>
      <c r="G11" s="62">
        <f>'Eff Conc.'!G11*B11*3.78</f>
        <v>0</v>
      </c>
      <c r="H11" s="62">
        <f>'Eff Conc.'!H11*B11*3.78</f>
        <v>14.694372000000001</v>
      </c>
      <c r="I11" s="62">
        <f>'Eff Conc.'!I11*B11*3.78</f>
        <v>1430.7677999999999</v>
      </c>
      <c r="J11" s="62">
        <f>'Eff Conc.'!J11*B11*3.78</f>
        <v>0</v>
      </c>
      <c r="K11" s="62">
        <f>'Eff Conc.'!K11*B11*3.78</f>
        <v>127.60902</v>
      </c>
      <c r="L11" s="62">
        <f>'Eff Conc.'!L11*B11*3.78</f>
        <v>119.87514</v>
      </c>
      <c r="M11" s="62">
        <f>'Eff Conc.'!M11*C11*3.78</f>
        <v>110.37599999999999</v>
      </c>
      <c r="N11" s="70">
        <f>'Eff Conc.'!T11*B11*3.78</f>
        <v>185.61311999999998</v>
      </c>
      <c r="O11" s="84">
        <f>SUM('Inf Loads'!$F$6,'Inf Loads'!$H$6,'Inf Loads'!$I$6)-SUM(E11,G11,H11)</f>
        <v>368.31110399999966</v>
      </c>
      <c r="P11" s="268">
        <f>((SUM('Inf Loads'!$F$6,'Inf Loads'!$H$6,'Inf Loads'!$I$6))-(SUM(E11,G11,H11)))/(SUM('Inf Loads'!$F$6,'Inf Loads'!$H$6,'Inf Loads'!$I$6))</f>
        <v>0.18350225863594422</v>
      </c>
      <c r="Q11" s="117">
        <f>'Inf Loads'!$L$6-K11</f>
        <v>130.89006000000001</v>
      </c>
      <c r="R11" s="268">
        <f>('Inf Loads'!$L$6-K11)/('Inf Loads'!$L$6)</f>
        <v>0.50634632819582959</v>
      </c>
    </row>
    <row r="12" spans="1:19" x14ac:dyDescent="0.25">
      <c r="A12" s="230">
        <f>'[1]Eff Conc.'!A12</f>
        <v>41124</v>
      </c>
      <c r="B12" s="3">
        <f>'Eff Conc.'!B12</f>
        <v>10.28</v>
      </c>
      <c r="C12" s="141">
        <f>'Eff Conc.'!C12</f>
        <v>16.5</v>
      </c>
      <c r="D12" s="3">
        <f>'Eff Conc.'!D12*B12*3.78</f>
        <v>1511.5917599999998</v>
      </c>
      <c r="E12" s="3">
        <f>'Eff Conc.'!E12*B12*3.78</f>
        <v>1476.6191999999999</v>
      </c>
      <c r="F12" s="3">
        <f>'Eff Conc.'!F12*B12*3.78</f>
        <v>1437.7607999999998</v>
      </c>
      <c r="G12" s="3">
        <f>'Eff Conc.'!G12*B12*3.78</f>
        <v>0</v>
      </c>
      <c r="H12" s="3">
        <f>'Eff Conc.'!H12*B12*3.78</f>
        <v>73.830959999999976</v>
      </c>
      <c r="I12" s="3">
        <f>'Eff Conc.'!I12*B12*3.78</f>
        <v>738.30959999999993</v>
      </c>
      <c r="J12" s="76">
        <f>'Eff Conc.'!J12*B12*3.78</f>
        <v>0</v>
      </c>
      <c r="K12" s="3">
        <f>'Eff Conc.'!K12*B12*3.78</f>
        <v>136.00439999999998</v>
      </c>
      <c r="L12" s="3">
        <f>'Eff Conc.'!L12*B12*3.78</f>
        <v>124.34688</v>
      </c>
      <c r="M12" s="3">
        <f>'Eff Conc.'!M12*C12*3.78</f>
        <v>168.399</v>
      </c>
      <c r="N12" s="40">
        <f>'Eff Conc.'!T12*B12*3.78</f>
        <v>104.91767999999999</v>
      </c>
      <c r="O12" s="48">
        <f>SUM('Inf Loads'!$F$6,'Inf Loads'!$H$6,'Inf Loads'!$I$6)-SUM(E12,G12,H12)</f>
        <v>456.67011599999978</v>
      </c>
      <c r="P12" s="265">
        <f>((SUM('Inf Loads'!$F$6,'Inf Loads'!$H$6,'Inf Loads'!$I$6))-(SUM(E12,G12,H12)))/(SUM('Inf Loads'!$F$6,'Inf Loads'!$H$6,'Inf Loads'!$I$6))</f>
        <v>0.22752503746815811</v>
      </c>
      <c r="Q12" s="54">
        <f>'Inf Loads'!$L$6-K12</f>
        <v>122.49468000000002</v>
      </c>
      <c r="R12" s="269">
        <f>('Inf Loads'!$L$6-K12)/('Inf Loads'!$L$6)</f>
        <v>0.47386892053929175</v>
      </c>
    </row>
    <row r="13" spans="1:19" x14ac:dyDescent="0.25">
      <c r="A13" s="228">
        <v>41135</v>
      </c>
      <c r="B13" s="62">
        <f>'Eff Conc.'!B13</f>
        <v>10.53</v>
      </c>
      <c r="C13" s="140">
        <f>'Eff Conc.'!C13</f>
        <v>13.4</v>
      </c>
      <c r="D13" s="62">
        <f>'Eff Conc.'!D13*B13*3.78</f>
        <v>1260.1756439999999</v>
      </c>
      <c r="E13" s="62">
        <f>'Eff Conc.'!E13*B13*3.78</f>
        <v>1313.5121999999997</v>
      </c>
      <c r="F13" s="62">
        <f>'Eff Conc.'!F13*B13*3.78</f>
        <v>1233.9053999999999</v>
      </c>
      <c r="G13" s="62">
        <f>'Eff Conc.'!G13*B13*3.78</f>
        <v>0</v>
      </c>
      <c r="H13" s="62">
        <f>'Eff Conc.'!H13*B13*3.78</f>
        <v>26.270243999999998</v>
      </c>
      <c r="I13" s="62">
        <f>'Eff Conc.'!I13*B13*3.78</f>
        <v>1233.9053999999999</v>
      </c>
      <c r="J13" s="62">
        <f>'Eff Conc.'!J13*B13*3.78</f>
        <v>0</v>
      </c>
      <c r="K13" s="62">
        <f>'Eff Conc.'!K13*B13*3.78</f>
        <v>71.646119999999996</v>
      </c>
      <c r="L13" s="62">
        <f>'Eff Conc.'!L13*B13*3.78</f>
        <v>63.685439999999993</v>
      </c>
      <c r="M13" s="62">
        <f>'Eff Conc.'!M13*C13*3.78</f>
        <v>86.108400000000003</v>
      </c>
      <c r="N13" s="70">
        <f>'Eff Conc.'!T13*B13*3.78</f>
        <v>159.21359999999999</v>
      </c>
      <c r="O13" s="84">
        <f>SUM('Inf Loads'!$F$6,'Inf Loads'!$H$6,'Inf Loads'!$I$6)-SUM(E13,G13,H13)</f>
        <v>667.33783199999993</v>
      </c>
      <c r="P13" s="268">
        <f>((SUM('Inf Loads'!$F$6,'Inf Loads'!$H$6,'Inf Loads'!$I$6))-(SUM(E13,G13,H13)))/(SUM('Inf Loads'!$F$6,'Inf Loads'!$H$6,'Inf Loads'!$I$6))</f>
        <v>0.33248522272414133</v>
      </c>
      <c r="Q13" s="117">
        <f>'Inf Loads'!$L$6-K13</f>
        <v>186.85296</v>
      </c>
      <c r="R13" s="268">
        <f>('Inf Loads'!$L$6-K13)/('Inf Loads'!$L$6)</f>
        <v>0.72283800777937002</v>
      </c>
    </row>
    <row r="14" spans="1:19" x14ac:dyDescent="0.25">
      <c r="A14" s="230">
        <v>41156</v>
      </c>
      <c r="B14" s="3">
        <f>'Eff Conc.'!B14</f>
        <v>9.9269999999999996</v>
      </c>
      <c r="C14" s="141">
        <f>'Eff Conc.'!C14</f>
        <v>14.2</v>
      </c>
      <c r="D14" s="3">
        <f>'Eff Conc.'!D14*B14*3.78</f>
        <v>1279.5704459999997</v>
      </c>
      <c r="E14" s="3">
        <f>'Eff Conc.'!E14*B14*3.78</f>
        <v>1275.8180399999999</v>
      </c>
      <c r="F14" s="3">
        <f>'Eff Conc.'!F14*B14*3.78</f>
        <v>1238.2939799999999</v>
      </c>
      <c r="G14" s="3">
        <f>'Eff Conc.'!G14*B14*3.78</f>
        <v>32.645932199999997</v>
      </c>
      <c r="H14" s="3">
        <f>'Eff Conc.'!H14*B14*3.78</f>
        <v>8.6305338000000003</v>
      </c>
      <c r="I14" s="3">
        <f>'Eff Conc.'!I14*B14*3.78</f>
        <v>1200.76992</v>
      </c>
      <c r="J14" s="76">
        <f>'Eff Conc.'!J14*B14*3.78</f>
        <v>0</v>
      </c>
      <c r="K14" s="3">
        <f>'Eff Conc.'!K14*B14*3.78</f>
        <v>116.32458599999998</v>
      </c>
      <c r="L14" s="3">
        <f>'Eff Conc.'!L14*B14*3.78</f>
        <v>135.08661599999999</v>
      </c>
      <c r="M14" s="3">
        <f>'Eff Conc.'!M14*C14*3.78</f>
        <v>112.7196</v>
      </c>
      <c r="N14" s="40">
        <f>'Eff Conc.'!T14*B14*3.78</f>
        <v>150.09623999999999</v>
      </c>
      <c r="O14" s="48">
        <f>SUM('Inf Loads'!$F$6,'Inf Loads'!$H$6,'Inf Loads'!$I$6)-SUM(E14,G14,H14)</f>
        <v>690.02576999999974</v>
      </c>
      <c r="P14" s="265">
        <f>((SUM('Inf Loads'!$F$6,'Inf Loads'!$H$6,'Inf Loads'!$I$6))-(SUM(E14,G14,H14)))/(SUM('Inf Loads'!$F$6,'Inf Loads'!$H$6,'Inf Loads'!$I$6))</f>
        <v>0.34378894889904438</v>
      </c>
      <c r="Q14" s="54">
        <f>'Inf Loads'!$L$6-K14</f>
        <v>142.17449400000001</v>
      </c>
      <c r="R14" s="269">
        <f>('Inf Loads'!$L$6-K14)/('Inf Loads'!$L$6)</f>
        <v>0.55000000000000004</v>
      </c>
    </row>
    <row r="15" spans="1:19" x14ac:dyDescent="0.25">
      <c r="A15" s="231">
        <v>41163</v>
      </c>
      <c r="B15" s="64">
        <f>'Eff Conc.'!B15</f>
        <v>9.77</v>
      </c>
      <c r="C15" s="142">
        <f>'Eff Conc.'!C15</f>
        <v>13.8</v>
      </c>
      <c r="D15" s="64">
        <f>'Eff Conc.'!D15*B15*3.78</f>
        <v>1406.3172480000001</v>
      </c>
      <c r="E15" s="64">
        <f>'Eff Conc.'!E15*B15*3.78</f>
        <v>1329.5015999999998</v>
      </c>
      <c r="F15" s="64">
        <f>'Eff Conc.'!F15*B15*3.78</f>
        <v>1329.5015999999998</v>
      </c>
      <c r="G15" s="64">
        <f>'Eff Conc.'!G15*B15*3.78</f>
        <v>32.498927999999999</v>
      </c>
      <c r="H15" s="64">
        <f>'Eff Conc.'!H15*B15*3.78</f>
        <v>44.316719999999989</v>
      </c>
      <c r="I15" s="64">
        <f>'Eff Conc.'!I15*B15*3.78</f>
        <v>1255.6404</v>
      </c>
      <c r="J15" s="64">
        <f>'Eff Conc.'!J15*B15*3.78</f>
        <v>0</v>
      </c>
      <c r="K15" s="64">
        <f>'Eff Conc.'!K15*B15*3.78</f>
        <v>121.87097999999999</v>
      </c>
      <c r="L15" s="64">
        <f>'Eff Conc.'!L15*B15*3.78</f>
        <v>118.17791999999999</v>
      </c>
      <c r="M15" s="64">
        <f>'Eff Conc.'!M15*C15*3.78</f>
        <v>166.9248</v>
      </c>
      <c r="N15" s="71">
        <f>'Eff Conc.'!T15*B15*3.78</f>
        <v>103.40567999999999</v>
      </c>
      <c r="O15" s="118">
        <f>SUM('Inf Loads'!$F$6,'Inf Loads'!$H$6,'Inf Loads'!$I$6)-SUM(E15,G15,H15)</f>
        <v>600.80302799999981</v>
      </c>
      <c r="P15" s="266">
        <f>((SUM('Inf Loads'!$F$6,'Inf Loads'!$H$6,'Inf Loads'!$I$6))-(SUM(E15,G15,H15)))/(SUM('Inf Loads'!$F$6,'Inf Loads'!$H$6,'Inf Loads'!$I$6))</f>
        <v>0.29933583711153738</v>
      </c>
      <c r="Q15" s="118">
        <f>'Inf Loads'!$L$6-K15</f>
        <v>136.62810000000002</v>
      </c>
      <c r="R15" s="266">
        <f>('Inf Loads'!$L$6-K15)/('Inf Loads'!$L$6)</f>
        <v>0.52854385400520587</v>
      </c>
      <c r="S15" s="23" t="s">
        <v>30</v>
      </c>
    </row>
    <row r="16" spans="1:19" x14ac:dyDescent="0.25">
      <c r="A16" s="230">
        <v>41183</v>
      </c>
      <c r="B16" s="3">
        <f>'Eff Conc.'!B16</f>
        <v>9.25</v>
      </c>
      <c r="C16" s="141">
        <f>'Eff Conc.'!C16</f>
        <v>15.85</v>
      </c>
      <c r="D16" s="3">
        <f>'Eff Conc.'!D16*B16*3.78</f>
        <v>1209.789</v>
      </c>
      <c r="E16" s="3">
        <f>'Eff Conc.'!E16*B16*3.78</f>
        <v>1083.915</v>
      </c>
      <c r="F16" s="3">
        <f>'Eff Conc.'!F16*B16*3.78</f>
        <v>1083.915</v>
      </c>
      <c r="G16" s="3">
        <f>'Eff Conc.'!G16*B16*3.78</f>
        <v>55.944000000000003</v>
      </c>
      <c r="H16" s="3">
        <f>'Eff Conc.'!H16*B16*3.78</f>
        <v>69.929999999999993</v>
      </c>
      <c r="I16" s="3">
        <f>'Eff Conc.'!I16*B16*3.78</f>
        <v>1048.95</v>
      </c>
      <c r="J16" s="76">
        <f>'Eff Conc.'!J16*B16*3.78</f>
        <v>0</v>
      </c>
      <c r="K16" s="3">
        <f>'Eff Conc.'!K16*B16*3.78</f>
        <v>104.895</v>
      </c>
      <c r="L16" s="3">
        <f>'Eff Conc.'!L16*B16*3.78</f>
        <v>111.88800000000001</v>
      </c>
      <c r="M16" s="3">
        <f>'Eff Conc.'!M16*C16*3.78</f>
        <v>149.7825</v>
      </c>
      <c r="N16" s="40">
        <f>'Eff Conc.'!T16*B16*3.78</f>
        <v>122.3775</v>
      </c>
      <c r="O16" s="284">
        <f>SUM('Inf Loads'!$F$6,'Inf Loads'!$H$6,'Inf Loads'!$I$6)-SUM(E16,G16,H16)</f>
        <v>797.33127599999966</v>
      </c>
      <c r="P16" s="289">
        <f>((SUM('Inf Loads'!$F$6,'Inf Loads'!$H$6,'Inf Loads'!$I$6))-(SUM(E16,G16,H16)))/(SUM('Inf Loads'!$F$6,'Inf Loads'!$H$6,'Inf Loads'!$I$6))</f>
        <v>0.39725136830813412</v>
      </c>
      <c r="Q16" s="284">
        <f>'Inf Loads'!$L$6-K16</f>
        <v>153.60408000000001</v>
      </c>
      <c r="R16" s="289">
        <f>('Inf Loads'!$L$6-K16)/('Inf Loads'!$L$6)</f>
        <v>0.59421519024361713</v>
      </c>
    </row>
    <row r="17" spans="1:19" x14ac:dyDescent="0.25">
      <c r="A17" s="228">
        <v>41197</v>
      </c>
      <c r="B17" s="62">
        <f>'Eff Conc.'!B17</f>
        <v>9.4843799999999998</v>
      </c>
      <c r="C17" s="140">
        <f>'Eff Conc.'!C17</f>
        <v>18.373799999999999</v>
      </c>
      <c r="D17" s="62">
        <f>'Eff Conc.'!D17*B17*3.78</f>
        <v>1416.1127778</v>
      </c>
      <c r="E17" s="62">
        <f>'Eff Conc.'!E17*B17*3.78</f>
        <v>1290.6344303999999</v>
      </c>
      <c r="F17" s="62">
        <f>'Eff Conc.'!F17*B17*3.78</f>
        <v>1290.6344303999999</v>
      </c>
      <c r="G17" s="62">
        <f>'Eff Conc.'!G17*B17*3.78</f>
        <v>68.116817159999997</v>
      </c>
      <c r="H17" s="62">
        <f>'Eff Conc.'!H17*B17*3.78</f>
        <v>57.36153024</v>
      </c>
      <c r="I17" s="62">
        <f>'Eff Conc.'!I17*B17*3.78</f>
        <v>1218.9325175999998</v>
      </c>
      <c r="J17" s="62">
        <f>'Eff Conc.'!J17*B17*3.78</f>
        <v>0</v>
      </c>
      <c r="K17" s="62">
        <f>'Eff Conc.'!K17*B17*3.78</f>
        <v>136.23363431999999</v>
      </c>
      <c r="L17" s="62">
        <f>'Eff Conc.'!L17*B17*3.78</f>
        <v>132.64853868</v>
      </c>
      <c r="M17" s="62">
        <f>'Eff Conc.'!M17*C17*3.78</f>
        <v>263.92126319999994</v>
      </c>
      <c r="N17" s="70">
        <f>'Eff Conc.'!T17*B17*3.78</f>
        <v>168.49949507999997</v>
      </c>
      <c r="O17" s="84">
        <f>SUM('Inf Loads'!$F$6,'Inf Loads'!$H$6,'Inf Loads'!$I$6)-SUM(E17,G17,H17)</f>
        <v>591.00749819999965</v>
      </c>
      <c r="P17" s="288">
        <f>((SUM('Inf Loads'!$F$6,'Inf Loads'!$H$6,'Inf Loads'!$I$6))-(SUM(E17,G17,H17)))/(SUM('Inf Loads'!$F$6,'Inf Loads'!$H$6,'Inf Loads'!$I$6))</f>
        <v>0.2944554470735663</v>
      </c>
      <c r="Q17" s="117">
        <f>'Inf Loads'!$L$6-K17</f>
        <v>122.26544568</v>
      </c>
      <c r="R17" s="269">
        <f>('Inf Loads'!$L$6-K17)/('Inf Loads'!$L$6)</f>
        <v>0.47298213084549473</v>
      </c>
    </row>
    <row r="18" spans="1:19" x14ac:dyDescent="0.25">
      <c r="A18" s="230">
        <v>41221</v>
      </c>
      <c r="B18" s="3">
        <f>'Eff Conc.'!B18</f>
        <v>9.5500000000000007</v>
      </c>
      <c r="C18" s="141">
        <f>'Eff Conc.'!C18</f>
        <v>13.2</v>
      </c>
      <c r="D18" s="3">
        <f>'Eff Conc.'!D18*B18*3.78</f>
        <v>1397.0313000000001</v>
      </c>
      <c r="E18" s="3">
        <f>'Eff Conc.'!E18*B18*3.78</f>
        <v>1299.5640000000001</v>
      </c>
      <c r="F18" s="3">
        <f>'Eff Conc.'!F18*B18*3.78</f>
        <v>1227.3660000000002</v>
      </c>
      <c r="G18" s="3">
        <f>'Eff Conc.'!G18*B18*3.78</f>
        <v>93.857399999999998</v>
      </c>
      <c r="H18" s="3">
        <f>'Eff Conc.'!H18*B18*3.78</f>
        <v>75.807900000000004</v>
      </c>
      <c r="I18" s="3">
        <f>'Eff Conc.'!I18*B18*3.78</f>
        <v>1263.4649999999999</v>
      </c>
      <c r="J18" s="76">
        <f>'Eff Conc.'!J18*B18*3.78</f>
        <v>0</v>
      </c>
      <c r="K18" s="3">
        <f>'Eff Conc.'!K18*B18*3.78</f>
        <v>133.56629999999998</v>
      </c>
      <c r="L18" s="3">
        <f>'Eff Conc.'!L18*B18*3.78</f>
        <v>122.7366</v>
      </c>
      <c r="M18" s="3">
        <f>'Eff Conc.'!M18*C18*3.78</f>
        <v>164.65679999999998</v>
      </c>
      <c r="N18" s="40">
        <f>'Eff Conc.'!T18*B18*3.78</f>
        <v>176.88510000000002</v>
      </c>
      <c r="O18" s="48">
        <f>SUM('Inf Loads'!$F$6,'Inf Loads'!$H$6,'Inf Loads'!$I$6)-SUM(E18,G18,H18)</f>
        <v>537.89097599999945</v>
      </c>
      <c r="P18" s="265">
        <f>((SUM('Inf Loads'!$F$6,'Inf Loads'!$H$6,'Inf Loads'!$I$6))-(SUM(E18,G18,H18)))/(SUM('Inf Loads'!$F$6,'Inf Loads'!$H$6,'Inf Loads'!$I$6))</f>
        <v>0.26799140162739282</v>
      </c>
      <c r="Q18" s="54">
        <f>'Inf Loads'!$L$6-K18</f>
        <v>124.93278000000001</v>
      </c>
      <c r="R18" s="269">
        <f>('Inf Loads'!$L$6-K18)/('Inf Loads'!$L$6)</f>
        <v>0.48330067557687251</v>
      </c>
    </row>
    <row r="19" spans="1:19" x14ac:dyDescent="0.25">
      <c r="A19" s="228">
        <v>41228</v>
      </c>
      <c r="B19" s="62">
        <f>'Eff Conc.'!B19</f>
        <v>9.74</v>
      </c>
      <c r="C19" s="140">
        <f>'Eff Conc.'!C19</f>
        <v>13</v>
      </c>
      <c r="D19" s="62">
        <f>'Eff Conc.'!D19*B19*3.78</f>
        <v>1244.4213599999998</v>
      </c>
      <c r="E19" s="62">
        <f>'Eff Conc.'!E19*B19*3.78</f>
        <v>1178.1504</v>
      </c>
      <c r="F19" s="62">
        <f>'Eff Conc.'!F19*B19*3.78</f>
        <v>1030.8816000000002</v>
      </c>
      <c r="G19" s="62">
        <f>'Eff Conc.'!G19*B19*3.78</f>
        <v>103.08815999999999</v>
      </c>
      <c r="H19" s="62">
        <f>'Eff Conc.'!H19*B19*3.78</f>
        <v>110.45159999999998</v>
      </c>
      <c r="I19" s="62">
        <f>'Eff Conc.'!I19*B19*3.78</f>
        <v>1104.5159999999998</v>
      </c>
      <c r="J19" s="62">
        <f>'Eff Conc.'!J19*B19*3.78</f>
        <v>0</v>
      </c>
      <c r="K19" s="62">
        <f>'Eff Conc.'!K19*B19*3.78</f>
        <v>139.90536</v>
      </c>
      <c r="L19" s="62">
        <f>'Eff Conc.'!L19*B19*3.78</f>
        <v>132.54192</v>
      </c>
      <c r="M19" s="62">
        <f>'Eff Conc.'!M19*C19*3.78</f>
        <v>152.334</v>
      </c>
      <c r="N19" s="70">
        <f>'Eff Conc.'!T19*B19*3.78</f>
        <v>198.81288000000001</v>
      </c>
      <c r="O19" s="84">
        <f>SUM('Inf Loads'!$F$6,'Inf Loads'!$H$6,'Inf Loads'!$I$6)-SUM(E19,G19,H19)</f>
        <v>615.43011599999954</v>
      </c>
      <c r="P19" s="288">
        <f>((SUM('Inf Loads'!$F$6,'Inf Loads'!$H$6,'Inf Loads'!$I$6))-(SUM(E19,G19,H19)))/(SUM('Inf Loads'!$F$6,'Inf Loads'!$H$6,'Inf Loads'!$I$6))</f>
        <v>0.30662343625290528</v>
      </c>
      <c r="Q19" s="117">
        <f>'Inf Loads'!$L$6-K19</f>
        <v>118.59371999999999</v>
      </c>
      <c r="R19" s="268">
        <f>('Inf Loads'!$L$6-K19)/('Inf Loads'!$L$6)</f>
        <v>0.45877811247916239</v>
      </c>
    </row>
    <row r="20" spans="1:19" x14ac:dyDescent="0.25">
      <c r="A20" s="230">
        <v>41249</v>
      </c>
      <c r="B20" s="3">
        <f>'Eff Conc.'!B20</f>
        <v>17.28</v>
      </c>
      <c r="C20" s="141">
        <f>'Eff Conc.'!C20</f>
        <v>18.8</v>
      </c>
      <c r="D20" s="3">
        <f>'Eff Conc.'!D20*B20*3.78</f>
        <v>1678.6828800000001</v>
      </c>
      <c r="E20" s="3">
        <f>'Eff Conc.'!E20*B20*3.78</f>
        <v>1175.7311999999999</v>
      </c>
      <c r="F20" s="3">
        <f>'Eff Conc.'!F20*B20*3.78</f>
        <v>1175.7311999999999</v>
      </c>
      <c r="G20" s="3">
        <f>'Eff Conc.'!G20*B20*3.78</f>
        <v>398.44223999999997</v>
      </c>
      <c r="H20" s="3">
        <f>'Eff Conc.'!H20*B20*3.78</f>
        <v>104.50944000000001</v>
      </c>
      <c r="I20" s="3">
        <f>'Eff Conc.'!I20*B20*3.78</f>
        <v>1045.0944</v>
      </c>
      <c r="J20" s="76">
        <f>'Eff Conc.'!J20*B20*3.78</f>
        <v>0</v>
      </c>
      <c r="K20" s="3">
        <f>'Eff Conc.'!K20*B20*3.78</f>
        <v>130.63679999999999</v>
      </c>
      <c r="L20" s="3">
        <f>'Eff Conc.'!L20*B20*3.78</f>
        <v>124.10495999999999</v>
      </c>
      <c r="M20" s="3">
        <f>'Eff Conc.'!M20*C20*3.78</f>
        <v>120.80879999999999</v>
      </c>
      <c r="N20" s="40">
        <f>'Eff Conc.'!T20*B20*3.78</f>
        <v>352.71936000000005</v>
      </c>
      <c r="O20" s="48">
        <f>SUM('Inf Loads'!$F$6,'Inf Loads'!$H$6,'Inf Loads'!$I$6)-SUM(E20,G20,H20)</f>
        <v>328.43739599999958</v>
      </c>
      <c r="P20" s="265">
        <f>((SUM('Inf Loads'!$F$6,'Inf Loads'!$H$6,'Inf Loads'!$I$6))-(SUM(E20,G20,H20)))/(SUM('Inf Loads'!$F$6,'Inf Loads'!$H$6,'Inf Loads'!$I$6))</f>
        <v>0.16363613079259215</v>
      </c>
      <c r="Q20" s="54">
        <f>'Inf Loads'!$L$6-K20</f>
        <v>127.86228</v>
      </c>
      <c r="R20" s="269">
        <f>('Inf Loads'!$L$6-K20)/('Inf Loads'!$L$6)</f>
        <v>0.4946334044979967</v>
      </c>
    </row>
    <row r="21" spans="1:19" x14ac:dyDescent="0.25">
      <c r="A21" s="231">
        <v>41254</v>
      </c>
      <c r="B21" s="64">
        <f>'Eff Conc.'!B21</f>
        <v>14</v>
      </c>
      <c r="C21" s="142">
        <f>'Eff Conc.'!C21</f>
        <v>14.2</v>
      </c>
      <c r="D21" s="64">
        <f>'Eff Conc.'!D21*B21*3.78</f>
        <v>1666.98</v>
      </c>
      <c r="E21" s="64">
        <f>'Eff Conc.'!E21*B21*3.78</f>
        <v>1375.9199999999998</v>
      </c>
      <c r="F21" s="64">
        <f>'Eff Conc.'!F21*B21*3.78</f>
        <v>1428.84</v>
      </c>
      <c r="G21" s="64">
        <f>'Eff Conc.'!G21*B21*3.78</f>
        <v>153.46799999999999</v>
      </c>
      <c r="H21" s="64">
        <f>'Eff Conc.'!H21*B21*3.78</f>
        <v>84.671999999999997</v>
      </c>
      <c r="I21" s="64">
        <f>'Eff Conc.'!I21*B21*3.78</f>
        <v>1270.08</v>
      </c>
      <c r="J21" s="64">
        <f>'Eff Conc.'!J21*B21*3.78</f>
        <v>0</v>
      </c>
      <c r="K21" s="64">
        <f>'Eff Conc.'!K21*B21*3.78</f>
        <v>137.59199999999998</v>
      </c>
      <c r="L21" s="64">
        <f>'Eff Conc.'!L21*B21*3.78</f>
        <v>137.59199999999998</v>
      </c>
      <c r="M21" s="64">
        <f>'Eff Conc.'!M21*C21*3.78</f>
        <v>161.02799999999996</v>
      </c>
      <c r="N21" s="71">
        <f>'Eff Conc.'!T21*B21*3.78</f>
        <v>465.69600000000003</v>
      </c>
      <c r="O21" s="84">
        <f>SUM('Inf Loads'!$F$6,'Inf Loads'!$H$6,'Inf Loads'!$I$6)-SUM(E21,G21,H21)</f>
        <v>393.0602759999997</v>
      </c>
      <c r="P21" s="288">
        <f>((SUM('Inf Loads'!$F$6,'Inf Loads'!$H$6,'Inf Loads'!$I$6))-(SUM(E21,G21,H21)))/(SUM('Inf Loads'!$F$6,'Inf Loads'!$H$6,'Inf Loads'!$I$6))</f>
        <v>0.19583294568840268</v>
      </c>
      <c r="Q21" s="117">
        <f>'Inf Loads'!$L$6-K21</f>
        <v>120.90708000000001</v>
      </c>
      <c r="R21" s="268">
        <f>('Inf Loads'!$L$6-K21)/('Inf Loads'!$L$6)</f>
        <v>0.46772731260784378</v>
      </c>
      <c r="S21" s="23" t="s">
        <v>29</v>
      </c>
    </row>
    <row r="22" spans="1:19" x14ac:dyDescent="0.25">
      <c r="A22" s="230">
        <v>41275</v>
      </c>
      <c r="B22" s="3">
        <f>'Eff Conc.'!B22</f>
        <v>0</v>
      </c>
      <c r="C22" s="141">
        <f>'Eff Conc.'!C22</f>
        <v>0</v>
      </c>
      <c r="D22" s="3">
        <f>'Eff Conc.'!D22*B22*3.78</f>
        <v>0</v>
      </c>
      <c r="E22" s="3">
        <f>'Eff Conc.'!E22*B22*3.78</f>
        <v>0</v>
      </c>
      <c r="F22" s="3">
        <f>'Eff Conc.'!F22*B22*3.78</f>
        <v>0</v>
      </c>
      <c r="G22" s="3">
        <f>'Eff Conc.'!G22*B22*3.78</f>
        <v>0</v>
      </c>
      <c r="H22" s="3">
        <f>'Eff Conc.'!H22*B22*3.78</f>
        <v>0</v>
      </c>
      <c r="I22" s="3">
        <f>'Eff Conc.'!I22*B22*3.78</f>
        <v>0</v>
      </c>
      <c r="J22" s="76">
        <f>'Eff Conc.'!J22*B22*3.78</f>
        <v>0</v>
      </c>
      <c r="K22" s="3">
        <f>'Eff Conc.'!K22*B22*3.78</f>
        <v>0</v>
      </c>
      <c r="L22" s="3">
        <f>'Eff Conc.'!L22*B22*3.78</f>
        <v>0</v>
      </c>
      <c r="M22" s="3">
        <f>'Eff Conc.'!M22*C22*3.78</f>
        <v>0</v>
      </c>
      <c r="N22" s="40">
        <f>'Eff Conc.'!T22*B22*3.78</f>
        <v>0</v>
      </c>
      <c r="O22" s="48"/>
      <c r="P22" s="48"/>
      <c r="Q22" s="54"/>
      <c r="R22" s="54"/>
    </row>
    <row r="23" spans="1:19" x14ac:dyDescent="0.25">
      <c r="A23" s="228">
        <v>41289</v>
      </c>
      <c r="B23" s="62">
        <f>'Eff Conc.'!B23</f>
        <v>0</v>
      </c>
      <c r="C23" s="140">
        <f>'Eff Conc.'!C23</f>
        <v>0</v>
      </c>
      <c r="D23" s="62">
        <f>'Eff Conc.'!D23*B23*3.78</f>
        <v>0</v>
      </c>
      <c r="E23" s="62">
        <f>'Eff Conc.'!E23*B23*3.78</f>
        <v>0</v>
      </c>
      <c r="F23" s="62">
        <f>'Eff Conc.'!F23*B23*3.78</f>
        <v>0</v>
      </c>
      <c r="G23" s="62">
        <f>'Eff Conc.'!G23*B23*3.78</f>
        <v>0</v>
      </c>
      <c r="H23" s="62">
        <f>'Eff Conc.'!H23*B23*3.78</f>
        <v>0</v>
      </c>
      <c r="I23" s="62">
        <f>'Eff Conc.'!I23*B23*3.78</f>
        <v>0</v>
      </c>
      <c r="J23" s="62">
        <f>'Eff Conc.'!J23*B23*3.78</f>
        <v>0</v>
      </c>
      <c r="K23" s="62">
        <f>'Eff Conc.'!K23*B23*3.78</f>
        <v>0</v>
      </c>
      <c r="L23" s="62">
        <f>'Eff Conc.'!L23*B23*3.78</f>
        <v>0</v>
      </c>
      <c r="M23" s="62">
        <f>'Eff Conc.'!M23*C23*3.78</f>
        <v>0</v>
      </c>
      <c r="N23" s="70">
        <f>'Eff Conc.'!T23*B23*3.78</f>
        <v>0</v>
      </c>
      <c r="O23" s="84"/>
      <c r="P23" s="84"/>
      <c r="Q23" s="117"/>
      <c r="R23" s="117"/>
    </row>
    <row r="24" spans="1:19" x14ac:dyDescent="0.25">
      <c r="A24" s="230">
        <v>41306</v>
      </c>
      <c r="B24" s="3">
        <f>'Eff Conc.'!B24</f>
        <v>0</v>
      </c>
      <c r="C24" s="141">
        <f>'Eff Conc.'!C24</f>
        <v>0</v>
      </c>
      <c r="D24" s="3">
        <f>'Eff Conc.'!D24*B24*3.78</f>
        <v>0</v>
      </c>
      <c r="E24" s="3">
        <f>'Eff Conc.'!E24*B24*3.78</f>
        <v>0</v>
      </c>
      <c r="F24" s="3">
        <f>'Eff Conc.'!F24*B24*3.78</f>
        <v>0</v>
      </c>
      <c r="G24" s="3">
        <f>'Eff Conc.'!G24*B24*3.78</f>
        <v>0</v>
      </c>
      <c r="H24" s="3">
        <f>'Eff Conc.'!H24*B24*3.78</f>
        <v>0</v>
      </c>
      <c r="I24" s="3">
        <f>'Eff Conc.'!I24*B24*3.78</f>
        <v>0</v>
      </c>
      <c r="J24" s="76">
        <f>'Eff Conc.'!J24*B24*3.78</f>
        <v>0</v>
      </c>
      <c r="K24" s="3">
        <f>'Eff Conc.'!K24*B24*3.78</f>
        <v>0</v>
      </c>
      <c r="L24" s="3">
        <f>'Eff Conc.'!L24*B24*3.78</f>
        <v>0</v>
      </c>
      <c r="M24" s="3">
        <f>'Eff Conc.'!M24*C24*3.78</f>
        <v>0</v>
      </c>
      <c r="N24" s="40">
        <f>'Eff Conc.'!T24*B24*3.78</f>
        <v>0</v>
      </c>
      <c r="O24" s="48"/>
      <c r="P24" s="48"/>
      <c r="Q24" s="54"/>
      <c r="R24" s="54"/>
    </row>
    <row r="25" spans="1:19" x14ac:dyDescent="0.25">
      <c r="A25" s="228">
        <v>41320</v>
      </c>
      <c r="B25" s="62">
        <f>'Eff Conc.'!B25</f>
        <v>0</v>
      </c>
      <c r="C25" s="140">
        <f>'Eff Conc.'!C25</f>
        <v>0</v>
      </c>
      <c r="D25" s="62">
        <f>'Eff Conc.'!D25*B25*3.78</f>
        <v>0</v>
      </c>
      <c r="E25" s="62">
        <f>'Eff Conc.'!E25*B25*3.78</f>
        <v>0</v>
      </c>
      <c r="F25" s="62">
        <f>'Eff Conc.'!F25*B25*3.78</f>
        <v>0</v>
      </c>
      <c r="G25" s="62">
        <f>'Eff Conc.'!G25*B25*3.78</f>
        <v>0</v>
      </c>
      <c r="H25" s="62">
        <f>'Eff Conc.'!H25*B25*3.78</f>
        <v>0</v>
      </c>
      <c r="I25" s="62">
        <f>'Eff Conc.'!I25*B25*3.78</f>
        <v>0</v>
      </c>
      <c r="J25" s="62">
        <f>'Eff Conc.'!J25*B25*3.78</f>
        <v>0</v>
      </c>
      <c r="K25" s="62">
        <f>'Eff Conc.'!K25*B25*3.78</f>
        <v>0</v>
      </c>
      <c r="L25" s="62">
        <f>'Eff Conc.'!L25*B25*3.78</f>
        <v>0</v>
      </c>
      <c r="M25" s="62">
        <f>'Eff Conc.'!M25*C25*3.78</f>
        <v>0</v>
      </c>
      <c r="N25" s="70">
        <f>'Eff Conc.'!T25*B25*3.78</f>
        <v>0</v>
      </c>
      <c r="O25" s="84"/>
      <c r="P25" s="84"/>
      <c r="Q25" s="117"/>
      <c r="R25" s="117"/>
    </row>
    <row r="26" spans="1:19" x14ac:dyDescent="0.25">
      <c r="A26" s="230">
        <v>41334</v>
      </c>
      <c r="B26" s="3">
        <f>'Eff Conc.'!B26</f>
        <v>0</v>
      </c>
      <c r="C26" s="141">
        <f>'Eff Conc.'!C26</f>
        <v>0</v>
      </c>
      <c r="D26" s="3">
        <f>'Eff Conc.'!D26*B26*3.78</f>
        <v>0</v>
      </c>
      <c r="E26" s="3">
        <f>'Eff Conc.'!E26*B26*3.78</f>
        <v>0</v>
      </c>
      <c r="F26" s="3">
        <f>'Eff Conc.'!F26*B26*3.78</f>
        <v>0</v>
      </c>
      <c r="G26" s="3">
        <f>'Eff Conc.'!G26*B26*3.78</f>
        <v>0</v>
      </c>
      <c r="H26" s="3">
        <f>'Eff Conc.'!H26*B26*3.78</f>
        <v>0</v>
      </c>
      <c r="I26" s="3">
        <f>'Eff Conc.'!I26*B26*3.78</f>
        <v>0</v>
      </c>
      <c r="J26" s="76">
        <f>'Eff Conc.'!J26*B26*3.78</f>
        <v>0</v>
      </c>
      <c r="K26" s="3">
        <f>'Eff Conc.'!K26*B26*3.78</f>
        <v>0</v>
      </c>
      <c r="L26" s="3">
        <f>'Eff Conc.'!L26*B26*3.78</f>
        <v>0</v>
      </c>
      <c r="M26" s="3">
        <f>'Eff Conc.'!M26*C26*3.78</f>
        <v>0</v>
      </c>
      <c r="N26" s="40">
        <f>'Eff Conc.'!T26*B26*3.78</f>
        <v>0</v>
      </c>
      <c r="O26" s="48"/>
      <c r="P26" s="48"/>
      <c r="Q26" s="54"/>
      <c r="R26" s="54"/>
    </row>
    <row r="27" spans="1:19" x14ac:dyDescent="0.25">
      <c r="A27" s="231">
        <v>41348</v>
      </c>
      <c r="B27" s="64">
        <f>'Eff Conc.'!B27</f>
        <v>0</v>
      </c>
      <c r="C27" s="142">
        <f>'Eff Conc.'!C27</f>
        <v>0</v>
      </c>
      <c r="D27" s="64">
        <f>'Eff Conc.'!D27*B27*3.78</f>
        <v>0</v>
      </c>
      <c r="E27" s="64">
        <f>'Eff Conc.'!E27*B27*3.78</f>
        <v>0</v>
      </c>
      <c r="F27" s="64">
        <f>'Eff Conc.'!F27*B27*3.78</f>
        <v>0</v>
      </c>
      <c r="G27" s="64">
        <f>'Eff Conc.'!G27*B27*3.78</f>
        <v>0</v>
      </c>
      <c r="H27" s="64">
        <f>'Eff Conc.'!H27*B27*3.78</f>
        <v>0</v>
      </c>
      <c r="I27" s="64">
        <f>'Eff Conc.'!I27*B27*3.78</f>
        <v>0</v>
      </c>
      <c r="J27" s="64">
        <f>'Eff Conc.'!J27*B27*3.78</f>
        <v>0</v>
      </c>
      <c r="K27" s="64">
        <f>'Eff Conc.'!K27*B27*3.78</f>
        <v>0</v>
      </c>
      <c r="L27" s="64">
        <f>'Eff Conc.'!L27*B27*3.78</f>
        <v>0</v>
      </c>
      <c r="M27" s="64">
        <f>'Eff Conc.'!M27*C27*3.78</f>
        <v>0</v>
      </c>
      <c r="N27" s="71">
        <f>'Eff Conc.'!T27*B27*3.78</f>
        <v>0</v>
      </c>
      <c r="O27" s="118"/>
      <c r="P27" s="118"/>
      <c r="Q27" s="118"/>
      <c r="R27" s="118"/>
      <c r="S27" s="23" t="s">
        <v>31</v>
      </c>
    </row>
    <row r="28" spans="1:19" x14ac:dyDescent="0.25">
      <c r="A28" s="230">
        <v>41365</v>
      </c>
      <c r="B28" s="3">
        <f>'Eff Conc.'!B28</f>
        <v>0</v>
      </c>
      <c r="C28" s="141">
        <f>'Eff Conc.'!C28</f>
        <v>0</v>
      </c>
      <c r="D28" s="3">
        <f>'Eff Conc.'!D28*B28*3.78</f>
        <v>0</v>
      </c>
      <c r="E28" s="3">
        <f>'Eff Conc.'!E28*B28*3.78</f>
        <v>0</v>
      </c>
      <c r="F28" s="3">
        <f>'Eff Conc.'!F28*B28*3.78</f>
        <v>0</v>
      </c>
      <c r="G28" s="3">
        <f>'Eff Conc.'!G28*B28*3.78</f>
        <v>0</v>
      </c>
      <c r="H28" s="3">
        <f>'Eff Conc.'!H28*B28*3.78</f>
        <v>0</v>
      </c>
      <c r="I28" s="3">
        <f>'Eff Conc.'!I28*B28*3.78</f>
        <v>0</v>
      </c>
      <c r="J28" s="76">
        <f>'Eff Conc.'!J28*B28*3.78</f>
        <v>0</v>
      </c>
      <c r="K28" s="3">
        <f>'Eff Conc.'!K28*B28*3.78</f>
        <v>0</v>
      </c>
      <c r="L28" s="3">
        <f>'Eff Conc.'!L28*B28*3.78</f>
        <v>0</v>
      </c>
      <c r="M28" s="3">
        <f>'Eff Conc.'!M28*C28*3.78</f>
        <v>0</v>
      </c>
      <c r="N28" s="40">
        <f>'Eff Conc.'!T28*B28*3.78</f>
        <v>0</v>
      </c>
      <c r="O28" s="48"/>
      <c r="P28" s="48"/>
      <c r="Q28" s="54"/>
      <c r="R28" s="54"/>
    </row>
    <row r="29" spans="1:19" x14ac:dyDescent="0.25">
      <c r="A29" s="228">
        <v>41379</v>
      </c>
      <c r="B29" s="62">
        <f>'Eff Conc.'!B29</f>
        <v>0</v>
      </c>
      <c r="C29" s="140">
        <f>'Eff Conc.'!C29</f>
        <v>0</v>
      </c>
      <c r="D29" s="62">
        <f>'Eff Conc.'!D29*B29*3.78</f>
        <v>0</v>
      </c>
      <c r="E29" s="62">
        <f>'Eff Conc.'!E29*B29*3.78</f>
        <v>0</v>
      </c>
      <c r="F29" s="62">
        <f>'Eff Conc.'!F29*B29*3.78</f>
        <v>0</v>
      </c>
      <c r="G29" s="62">
        <f>'Eff Conc.'!G29*B29*3.78</f>
        <v>0</v>
      </c>
      <c r="H29" s="62">
        <f>'Eff Conc.'!H29*B29*3.78</f>
        <v>0</v>
      </c>
      <c r="I29" s="62">
        <f>'Eff Conc.'!I29*B29*3.78</f>
        <v>0</v>
      </c>
      <c r="J29" s="62">
        <f>'Eff Conc.'!J29*B29*3.78</f>
        <v>0</v>
      </c>
      <c r="K29" s="62">
        <f>'Eff Conc.'!K29*B29*3.78</f>
        <v>0</v>
      </c>
      <c r="L29" s="62">
        <f>'Eff Conc.'!L29*B29*3.78</f>
        <v>0</v>
      </c>
      <c r="M29" s="62">
        <f>'Eff Conc.'!M29*C29*3.78</f>
        <v>0</v>
      </c>
      <c r="N29" s="70">
        <f>'Eff Conc.'!T29*B29*3.78</f>
        <v>0</v>
      </c>
      <c r="O29" s="84"/>
      <c r="P29" s="84"/>
      <c r="Q29" s="117"/>
      <c r="R29" s="117"/>
    </row>
    <row r="30" spans="1:19" x14ac:dyDescent="0.25">
      <c r="A30" s="230">
        <v>41395</v>
      </c>
      <c r="B30" s="3">
        <f>'Eff Conc.'!B30</f>
        <v>0</v>
      </c>
      <c r="C30" s="141">
        <f>'Eff Conc.'!C30</f>
        <v>0</v>
      </c>
      <c r="D30" s="3">
        <f>'Eff Conc.'!D30*B30*3.78</f>
        <v>0</v>
      </c>
      <c r="E30" s="3">
        <f>'Eff Conc.'!E30*B30*3.78</f>
        <v>0</v>
      </c>
      <c r="F30" s="3">
        <f>'Eff Conc.'!F30*B30*3.78</f>
        <v>0</v>
      </c>
      <c r="G30" s="3">
        <f>'Eff Conc.'!G30*B30*3.78</f>
        <v>0</v>
      </c>
      <c r="H30" s="3">
        <f>'Eff Conc.'!H30*B30*3.78</f>
        <v>0</v>
      </c>
      <c r="I30" s="3">
        <f>'Eff Conc.'!I30*B30*3.78</f>
        <v>0</v>
      </c>
      <c r="J30" s="76">
        <f>'Eff Conc.'!J30*B30*3.78</f>
        <v>0</v>
      </c>
      <c r="K30" s="3">
        <f>'Eff Conc.'!K30*B30*3.78</f>
        <v>0</v>
      </c>
      <c r="L30" s="3">
        <f>'Eff Conc.'!L30*B30*3.78</f>
        <v>0</v>
      </c>
      <c r="M30" s="3">
        <f>'Eff Conc.'!M30*C30*3.78</f>
        <v>0</v>
      </c>
      <c r="N30" s="40">
        <f>'Eff Conc.'!T30*B30*3.78</f>
        <v>0</v>
      </c>
      <c r="O30" s="48"/>
      <c r="P30" s="48"/>
      <c r="Q30" s="54"/>
      <c r="R30" s="54"/>
    </row>
    <row r="31" spans="1:19" x14ac:dyDescent="0.25">
      <c r="A31" s="228">
        <v>41409</v>
      </c>
      <c r="B31" s="62">
        <f>'Eff Conc.'!B31</f>
        <v>0</v>
      </c>
      <c r="C31" s="140">
        <f>'Eff Conc.'!C31</f>
        <v>0</v>
      </c>
      <c r="D31" s="62">
        <f>'Eff Conc.'!D31*B31*3.78</f>
        <v>0</v>
      </c>
      <c r="E31" s="62">
        <f>'Eff Conc.'!E31*B31*3.78</f>
        <v>0</v>
      </c>
      <c r="F31" s="62">
        <f>'Eff Conc.'!F31*B31*3.78</f>
        <v>0</v>
      </c>
      <c r="G31" s="62">
        <f>'Eff Conc.'!G31*B31*3.78</f>
        <v>0</v>
      </c>
      <c r="H31" s="62">
        <f>'Eff Conc.'!H31*B31*3.78</f>
        <v>0</v>
      </c>
      <c r="I31" s="62">
        <f>'Eff Conc.'!I31*B31*3.78</f>
        <v>0</v>
      </c>
      <c r="J31" s="62">
        <f>'Eff Conc.'!J31*B31*3.78</f>
        <v>0</v>
      </c>
      <c r="K31" s="62">
        <f>'Eff Conc.'!K31*B31*3.78</f>
        <v>0</v>
      </c>
      <c r="L31" s="62">
        <f>'Eff Conc.'!L31*B31*3.78</f>
        <v>0</v>
      </c>
      <c r="M31" s="62">
        <f>'Eff Conc.'!M31*C31*3.78</f>
        <v>0</v>
      </c>
      <c r="N31" s="70">
        <f>'Eff Conc.'!T31*B31*3.78</f>
        <v>0</v>
      </c>
      <c r="O31" s="84"/>
      <c r="P31" s="84"/>
      <c r="Q31" s="117"/>
      <c r="R31" s="117"/>
    </row>
    <row r="32" spans="1:19" x14ac:dyDescent="0.25">
      <c r="A32" s="230">
        <v>41426</v>
      </c>
      <c r="B32" s="3">
        <f>'Eff Conc.'!B32</f>
        <v>0</v>
      </c>
      <c r="C32" s="141">
        <f>'Eff Conc.'!C32</f>
        <v>0</v>
      </c>
      <c r="D32" s="3">
        <f>'Eff Conc.'!D32*B32*3.78</f>
        <v>0</v>
      </c>
      <c r="E32" s="3">
        <f>'Eff Conc.'!E32*B32*3.78</f>
        <v>0</v>
      </c>
      <c r="F32" s="3">
        <f>'Eff Conc.'!F32*B32*3.78</f>
        <v>0</v>
      </c>
      <c r="G32" s="3">
        <f>'Eff Conc.'!G32*B32*3.78</f>
        <v>0</v>
      </c>
      <c r="H32" s="3">
        <f>'Eff Conc.'!H32*B32*3.78</f>
        <v>0</v>
      </c>
      <c r="I32" s="3">
        <f>'Eff Conc.'!I32*B32*3.78</f>
        <v>0</v>
      </c>
      <c r="J32" s="76">
        <f>'Eff Conc.'!J32*B32*3.78</f>
        <v>0</v>
      </c>
      <c r="K32" s="3">
        <f>'Eff Conc.'!K32*B32*3.78</f>
        <v>0</v>
      </c>
      <c r="L32" s="3">
        <f>'Eff Conc.'!L32*B32*3.78</f>
        <v>0</v>
      </c>
      <c r="M32" s="3">
        <f>'Eff Conc.'!M32*C32*3.78</f>
        <v>0</v>
      </c>
      <c r="N32" s="40">
        <f>'Eff Conc.'!T32*B32*3.78</f>
        <v>0</v>
      </c>
      <c r="O32" s="48"/>
      <c r="P32" s="48"/>
      <c r="Q32" s="54"/>
      <c r="R32" s="54"/>
    </row>
    <row r="33" spans="1:19" x14ac:dyDescent="0.25">
      <c r="A33" s="231">
        <v>41440</v>
      </c>
      <c r="B33" s="64">
        <f>'Eff Conc.'!B33</f>
        <v>0</v>
      </c>
      <c r="C33" s="142">
        <f>'Eff Conc.'!C33</f>
        <v>0</v>
      </c>
      <c r="D33" s="64">
        <f>'Eff Conc.'!D33*B33*3.78</f>
        <v>0</v>
      </c>
      <c r="E33" s="64">
        <f>'Eff Conc.'!E33*B33*3.78</f>
        <v>0</v>
      </c>
      <c r="F33" s="64">
        <f>'Eff Conc.'!F33*B33*3.78</f>
        <v>0</v>
      </c>
      <c r="G33" s="64">
        <f>'Eff Conc.'!G33*B33*3.78</f>
        <v>0</v>
      </c>
      <c r="H33" s="64">
        <f>'Eff Conc.'!H33*B33*3.78</f>
        <v>0</v>
      </c>
      <c r="I33" s="64">
        <f>'Eff Conc.'!I33*B33*3.78</f>
        <v>0</v>
      </c>
      <c r="J33" s="64">
        <f>'Eff Conc.'!J33*B33*3.78</f>
        <v>0</v>
      </c>
      <c r="K33" s="64">
        <f>'Eff Conc.'!K33*B33*3.78</f>
        <v>0</v>
      </c>
      <c r="L33" s="64">
        <f>'Eff Conc.'!L33*B33*3.78</f>
        <v>0</v>
      </c>
      <c r="M33" s="64">
        <f>'Eff Conc.'!M33*C33*3.78</f>
        <v>0</v>
      </c>
      <c r="N33" s="71">
        <f>'Eff Conc.'!T33*B33*3.78</f>
        <v>0</v>
      </c>
      <c r="O33" s="118"/>
      <c r="P33" s="118"/>
      <c r="Q33" s="118"/>
      <c r="R33" s="118"/>
      <c r="S33" s="42" t="s">
        <v>27</v>
      </c>
    </row>
    <row r="34" spans="1:19" x14ac:dyDescent="0.25">
      <c r="A34" s="230">
        <v>41456</v>
      </c>
      <c r="B34" s="3">
        <f>'Eff Conc.'!B34</f>
        <v>0</v>
      </c>
      <c r="C34" s="141">
        <f>'Eff Conc.'!C34</f>
        <v>0</v>
      </c>
      <c r="D34" s="3">
        <f>'Eff Conc.'!D34*B34*3.78</f>
        <v>0</v>
      </c>
      <c r="E34" s="3">
        <f>'Eff Conc.'!E34*B34*3.78</f>
        <v>0</v>
      </c>
      <c r="F34" s="3">
        <f>'Eff Conc.'!F34*B34*3.78</f>
        <v>0</v>
      </c>
      <c r="G34" s="3">
        <f>'Eff Conc.'!G34*B34*3.78</f>
        <v>0</v>
      </c>
      <c r="H34" s="3">
        <f>'Eff Conc.'!H34*B34*3.78</f>
        <v>0</v>
      </c>
      <c r="I34" s="3">
        <f>'Eff Conc.'!I34*B34*3.78</f>
        <v>0</v>
      </c>
      <c r="J34" s="76">
        <f>'Eff Conc.'!J34*B34*3.78</f>
        <v>0</v>
      </c>
      <c r="K34" s="3">
        <f>'Eff Conc.'!K34*B34*3.78</f>
        <v>0</v>
      </c>
      <c r="L34" s="3">
        <f>'Eff Conc.'!L34*B34*3.78</f>
        <v>0</v>
      </c>
      <c r="M34" s="3">
        <f>'Eff Conc.'!M34*C34*3.78</f>
        <v>0</v>
      </c>
      <c r="N34" s="40">
        <f>'Eff Conc.'!T34*B34*3.78</f>
        <v>0</v>
      </c>
      <c r="O34" s="48"/>
      <c r="P34" s="48"/>
      <c r="Q34" s="54"/>
      <c r="R34" s="54"/>
    </row>
    <row r="35" spans="1:19" x14ac:dyDescent="0.25">
      <c r="A35" s="228">
        <v>41470</v>
      </c>
      <c r="B35" s="62">
        <f>'Eff Conc.'!B35</f>
        <v>0</v>
      </c>
      <c r="C35" s="140">
        <f>'Eff Conc.'!C35</f>
        <v>0</v>
      </c>
      <c r="D35" s="62">
        <f>'Eff Conc.'!D35*B35*3.78</f>
        <v>0</v>
      </c>
      <c r="E35" s="62">
        <f>'Eff Conc.'!E35*B35*3.78</f>
        <v>0</v>
      </c>
      <c r="F35" s="62">
        <f>'Eff Conc.'!F35*B35*3.78</f>
        <v>0</v>
      </c>
      <c r="G35" s="62">
        <f>'Eff Conc.'!G35*B35*3.78</f>
        <v>0</v>
      </c>
      <c r="H35" s="62">
        <f>'Eff Conc.'!H35*B35*3.78</f>
        <v>0</v>
      </c>
      <c r="I35" s="62">
        <f>'Eff Conc.'!I35*B35*3.78</f>
        <v>0</v>
      </c>
      <c r="J35" s="62">
        <f>'Eff Conc.'!J35*B35*3.78</f>
        <v>0</v>
      </c>
      <c r="K35" s="62">
        <f>'Eff Conc.'!K35*B35*3.78</f>
        <v>0</v>
      </c>
      <c r="L35" s="62">
        <f>'Eff Conc.'!L35*B35*3.78</f>
        <v>0</v>
      </c>
      <c r="M35" s="62">
        <f>'Eff Conc.'!M35*C35*3.78</f>
        <v>0</v>
      </c>
      <c r="N35" s="70">
        <f>'Eff Conc.'!T35*B35*3.78</f>
        <v>0</v>
      </c>
      <c r="O35" s="84"/>
      <c r="P35" s="84"/>
      <c r="Q35" s="117"/>
      <c r="R35" s="117"/>
    </row>
    <row r="36" spans="1:19" x14ac:dyDescent="0.25">
      <c r="A36" s="230">
        <v>41487</v>
      </c>
      <c r="B36" s="3">
        <f>'Eff Conc.'!B36</f>
        <v>0</v>
      </c>
      <c r="C36" s="141">
        <f>'Eff Conc.'!C36</f>
        <v>0</v>
      </c>
      <c r="D36" s="3">
        <f>'Eff Conc.'!D36*B36*3.78</f>
        <v>0</v>
      </c>
      <c r="E36" s="3">
        <f>'Eff Conc.'!E36*B36*3.78</f>
        <v>0</v>
      </c>
      <c r="F36" s="3">
        <f>'Eff Conc.'!F36*B36*3.78</f>
        <v>0</v>
      </c>
      <c r="G36" s="3">
        <f>'Eff Conc.'!G36*B36*3.78</f>
        <v>0</v>
      </c>
      <c r="H36" s="3">
        <f>'Eff Conc.'!H36*B36*3.78</f>
        <v>0</v>
      </c>
      <c r="I36" s="3">
        <f>'Eff Conc.'!I36*B36*3.78</f>
        <v>0</v>
      </c>
      <c r="J36" s="76">
        <f>'Eff Conc.'!J36*B36*3.78</f>
        <v>0</v>
      </c>
      <c r="K36" s="3">
        <f>'Eff Conc.'!K36*B36*3.78</f>
        <v>0</v>
      </c>
      <c r="L36" s="3">
        <f>'Eff Conc.'!L36*B36*3.78</f>
        <v>0</v>
      </c>
      <c r="M36" s="3">
        <f>'Eff Conc.'!M36*C36*3.78</f>
        <v>0</v>
      </c>
      <c r="N36" s="40">
        <f>'Eff Conc.'!T36*B36*3.78</f>
        <v>0</v>
      </c>
      <c r="O36" s="48"/>
      <c r="P36" s="48"/>
      <c r="Q36" s="54"/>
      <c r="R36" s="54"/>
    </row>
    <row r="37" spans="1:19" x14ac:dyDescent="0.25">
      <c r="A37" s="228">
        <v>41501</v>
      </c>
      <c r="B37" s="62">
        <f>'Eff Conc.'!B37</f>
        <v>0</v>
      </c>
      <c r="C37" s="140">
        <f>'Eff Conc.'!C37</f>
        <v>0</v>
      </c>
      <c r="D37" s="62">
        <f>'Eff Conc.'!D37*B37*3.78</f>
        <v>0</v>
      </c>
      <c r="E37" s="62">
        <f>'Eff Conc.'!E37*B37*3.78</f>
        <v>0</v>
      </c>
      <c r="F37" s="62">
        <f>'Eff Conc.'!F37*B37*3.78</f>
        <v>0</v>
      </c>
      <c r="G37" s="62">
        <f>'Eff Conc.'!G37*B37*3.78</f>
        <v>0</v>
      </c>
      <c r="H37" s="62">
        <f>'Eff Conc.'!H37*B37*3.78</f>
        <v>0</v>
      </c>
      <c r="I37" s="62">
        <f>'Eff Conc.'!I37*B37*3.78</f>
        <v>0</v>
      </c>
      <c r="J37" s="62">
        <f>'Eff Conc.'!J37*B37*3.78</f>
        <v>0</v>
      </c>
      <c r="K37" s="62">
        <f>'Eff Conc.'!K37*B37*3.78</f>
        <v>0</v>
      </c>
      <c r="L37" s="62">
        <f>'Eff Conc.'!L37*B37*3.78</f>
        <v>0</v>
      </c>
      <c r="M37" s="62">
        <f>'Eff Conc.'!M37*C37*3.78</f>
        <v>0</v>
      </c>
      <c r="N37" s="70">
        <f>'Eff Conc.'!T37*B37*3.78</f>
        <v>0</v>
      </c>
      <c r="O37" s="84"/>
      <c r="P37" s="84"/>
      <c r="Q37" s="117"/>
      <c r="R37" s="117"/>
    </row>
    <row r="38" spans="1:19" x14ac:dyDescent="0.25">
      <c r="A38" s="230">
        <v>41518</v>
      </c>
      <c r="B38" s="3">
        <f>'Eff Conc.'!B38</f>
        <v>0</v>
      </c>
      <c r="C38" s="141">
        <f>'Eff Conc.'!C38</f>
        <v>0</v>
      </c>
      <c r="D38" s="3">
        <f>'Eff Conc.'!D38*B38*3.78</f>
        <v>0</v>
      </c>
      <c r="E38" s="3">
        <f>'Eff Conc.'!E38*B38*3.78</f>
        <v>0</v>
      </c>
      <c r="F38" s="3">
        <f>'Eff Conc.'!F38*B38*3.78</f>
        <v>0</v>
      </c>
      <c r="G38" s="3">
        <f>'Eff Conc.'!G38*B38*3.78</f>
        <v>0</v>
      </c>
      <c r="H38" s="3">
        <f>'Eff Conc.'!H38*B38*3.78</f>
        <v>0</v>
      </c>
      <c r="I38" s="3">
        <f>'Eff Conc.'!I38*B38*3.78</f>
        <v>0</v>
      </c>
      <c r="J38" s="76">
        <f>'Eff Conc.'!J38*B38*3.78</f>
        <v>0</v>
      </c>
      <c r="K38" s="3">
        <f>'Eff Conc.'!K38*B38*3.78</f>
        <v>0</v>
      </c>
      <c r="L38" s="3">
        <f>'Eff Conc.'!L38*B38*3.78</f>
        <v>0</v>
      </c>
      <c r="M38" s="3">
        <f>'Eff Conc.'!M38*C38*3.78</f>
        <v>0</v>
      </c>
      <c r="N38" s="40">
        <f>'Eff Conc.'!T38*B38*3.78</f>
        <v>0</v>
      </c>
      <c r="O38" s="48"/>
      <c r="P38" s="48"/>
      <c r="Q38" s="54"/>
      <c r="R38" s="54"/>
    </row>
    <row r="39" spans="1:19" x14ac:dyDescent="0.25">
      <c r="A39" s="231">
        <v>41532</v>
      </c>
      <c r="B39" s="64">
        <f>'Eff Conc.'!B39</f>
        <v>0</v>
      </c>
      <c r="C39" s="142">
        <f>'Eff Conc.'!C39</f>
        <v>0</v>
      </c>
      <c r="D39" s="64">
        <f>'Eff Conc.'!D39*B39*3.78</f>
        <v>0</v>
      </c>
      <c r="E39" s="64">
        <f>'Eff Conc.'!E39*B39*3.78</f>
        <v>0</v>
      </c>
      <c r="F39" s="64">
        <f>'Eff Conc.'!F39*B39*3.78</f>
        <v>0</v>
      </c>
      <c r="G39" s="64">
        <f>'Eff Conc.'!G39*B39*3.78</f>
        <v>0</v>
      </c>
      <c r="H39" s="64">
        <f>'Eff Conc.'!H39*B39*3.78</f>
        <v>0</v>
      </c>
      <c r="I39" s="64">
        <f>'Eff Conc.'!I39*B39*3.78</f>
        <v>0</v>
      </c>
      <c r="J39" s="64">
        <f>'Eff Conc.'!J39*B39*3.78</f>
        <v>0</v>
      </c>
      <c r="K39" s="64">
        <f>'Eff Conc.'!K39*B39*3.78</f>
        <v>0</v>
      </c>
      <c r="L39" s="64">
        <f>'Eff Conc.'!L39*B39*3.78</f>
        <v>0</v>
      </c>
      <c r="M39" s="64">
        <f>'Eff Conc.'!M39*C39*3.78</f>
        <v>0</v>
      </c>
      <c r="N39" s="71">
        <f>'Eff Conc.'!T39*B39*3.78</f>
        <v>0</v>
      </c>
      <c r="O39" s="87"/>
      <c r="P39" s="87"/>
      <c r="Q39" s="118"/>
      <c r="R39" s="118"/>
      <c r="S39" s="23" t="s">
        <v>30</v>
      </c>
    </row>
    <row r="40" spans="1:19" x14ac:dyDescent="0.25">
      <c r="A40" s="230">
        <v>41548</v>
      </c>
      <c r="B40" s="3">
        <f>'Eff Conc.'!B40</f>
        <v>0</v>
      </c>
      <c r="C40" s="141">
        <f>'Eff Conc.'!C40</f>
        <v>0</v>
      </c>
      <c r="D40" s="3">
        <f>'Eff Conc.'!D40*B40*3.78</f>
        <v>0</v>
      </c>
      <c r="E40" s="3">
        <f>'Eff Conc.'!E40*B40*3.78</f>
        <v>0</v>
      </c>
      <c r="F40" s="3">
        <f>'Eff Conc.'!F40*B40*3.78</f>
        <v>0</v>
      </c>
      <c r="G40" s="3">
        <f>'Eff Conc.'!G40*B40*3.78</f>
        <v>0</v>
      </c>
      <c r="H40" s="3">
        <f>'Eff Conc.'!H40*B40*3.78</f>
        <v>0</v>
      </c>
      <c r="I40" s="3">
        <f>'Eff Conc.'!I40*B40*3.78</f>
        <v>0</v>
      </c>
      <c r="J40" s="76">
        <f>'Eff Conc.'!J40*B40*3.78</f>
        <v>0</v>
      </c>
      <c r="K40" s="3">
        <f>'Eff Conc.'!K40*B40*3.78</f>
        <v>0</v>
      </c>
      <c r="L40" s="3">
        <f>'Eff Conc.'!L40*B40*3.78</f>
        <v>0</v>
      </c>
      <c r="M40" s="3">
        <f>'Eff Conc.'!M40*C40*3.78</f>
        <v>0</v>
      </c>
      <c r="N40" s="40">
        <f>'Eff Conc.'!T40*B40*3.78</f>
        <v>0</v>
      </c>
      <c r="O40" s="48"/>
      <c r="P40" s="48"/>
      <c r="Q40" s="54"/>
      <c r="R40" s="54"/>
    </row>
    <row r="41" spans="1:19" x14ac:dyDescent="0.25">
      <c r="A41" s="228">
        <v>41562</v>
      </c>
      <c r="B41" s="62">
        <f>'Eff Conc.'!B41</f>
        <v>0</v>
      </c>
      <c r="C41" s="140">
        <f>'Eff Conc.'!C41</f>
        <v>0</v>
      </c>
      <c r="D41" s="62">
        <f>'Eff Conc.'!D41*B41*3.78</f>
        <v>0</v>
      </c>
      <c r="E41" s="62">
        <f>'Eff Conc.'!E41*B41*3.78</f>
        <v>0</v>
      </c>
      <c r="F41" s="62">
        <f>'Eff Conc.'!F41*B41*3.78</f>
        <v>0</v>
      </c>
      <c r="G41" s="62">
        <f>'Eff Conc.'!G41*B41*3.78</f>
        <v>0</v>
      </c>
      <c r="H41" s="62">
        <f>'Eff Conc.'!H41*B41*3.78</f>
        <v>0</v>
      </c>
      <c r="I41" s="62">
        <f>'Eff Conc.'!I41*B41*3.78</f>
        <v>0</v>
      </c>
      <c r="J41" s="62">
        <f>'Eff Conc.'!J41*B41*3.78</f>
        <v>0</v>
      </c>
      <c r="K41" s="62">
        <f>'Eff Conc.'!K41*B41*3.78</f>
        <v>0</v>
      </c>
      <c r="L41" s="62">
        <f>'Eff Conc.'!L41*B41*3.78</f>
        <v>0</v>
      </c>
      <c r="M41" s="62">
        <f>'Eff Conc.'!M41*C41*3.78</f>
        <v>0</v>
      </c>
      <c r="N41" s="70">
        <f>'Eff Conc.'!T41*B41*3.78</f>
        <v>0</v>
      </c>
      <c r="O41" s="84"/>
      <c r="P41" s="84"/>
      <c r="Q41" s="117"/>
      <c r="R41" s="117"/>
    </row>
    <row r="42" spans="1:19" x14ac:dyDescent="0.25">
      <c r="A42" s="230">
        <v>41579</v>
      </c>
      <c r="B42" s="3">
        <f>'Eff Conc.'!B42</f>
        <v>0</v>
      </c>
      <c r="C42" s="141">
        <f>'Eff Conc.'!C42</f>
        <v>0</v>
      </c>
      <c r="D42" s="3">
        <f>'Eff Conc.'!D42*B42*3.78</f>
        <v>0</v>
      </c>
      <c r="E42" s="3">
        <f>'Eff Conc.'!E42*B42*3.78</f>
        <v>0</v>
      </c>
      <c r="F42" s="3">
        <f>'Eff Conc.'!F42*B42*3.78</f>
        <v>0</v>
      </c>
      <c r="G42" s="3">
        <f>'Eff Conc.'!G42*B42*3.78</f>
        <v>0</v>
      </c>
      <c r="H42" s="3">
        <f>'Eff Conc.'!H42*B42*3.78</f>
        <v>0</v>
      </c>
      <c r="I42" s="3">
        <f>'Eff Conc.'!I42*B42*3.78</f>
        <v>0</v>
      </c>
      <c r="J42" s="76">
        <f>'Eff Conc.'!J42*B42*3.78</f>
        <v>0</v>
      </c>
      <c r="K42" s="3">
        <f>'Eff Conc.'!K42*B42*3.78</f>
        <v>0</v>
      </c>
      <c r="L42" s="3">
        <f>'Eff Conc.'!L42*B42*3.78</f>
        <v>0</v>
      </c>
      <c r="M42" s="3">
        <f>'Eff Conc.'!M42*C42*3.78</f>
        <v>0</v>
      </c>
      <c r="N42" s="40">
        <f>'Eff Conc.'!T42*B42*3.78</f>
        <v>0</v>
      </c>
      <c r="O42" s="48"/>
      <c r="P42" s="48"/>
      <c r="Q42" s="54"/>
      <c r="R42" s="54"/>
    </row>
    <row r="43" spans="1:19" x14ac:dyDescent="0.25">
      <c r="A43" s="228">
        <v>41593</v>
      </c>
      <c r="B43" s="62">
        <f>'Eff Conc.'!B43</f>
        <v>0</v>
      </c>
      <c r="C43" s="140">
        <f>'Eff Conc.'!C43</f>
        <v>0</v>
      </c>
      <c r="D43" s="62">
        <f>'Eff Conc.'!D43*B43*3.78</f>
        <v>0</v>
      </c>
      <c r="E43" s="62">
        <f>'Eff Conc.'!E43*B43*3.78</f>
        <v>0</v>
      </c>
      <c r="F43" s="62">
        <f>'Eff Conc.'!F43*B43*3.78</f>
        <v>0</v>
      </c>
      <c r="G43" s="62">
        <f>'Eff Conc.'!G43*B43*3.78</f>
        <v>0</v>
      </c>
      <c r="H43" s="62">
        <f>'Eff Conc.'!H43*B43*3.78</f>
        <v>0</v>
      </c>
      <c r="I43" s="62">
        <f>'Eff Conc.'!I43*B43*3.78</f>
        <v>0</v>
      </c>
      <c r="J43" s="62">
        <f>'Eff Conc.'!J43*B43*3.78</f>
        <v>0</v>
      </c>
      <c r="K43" s="62">
        <f>'Eff Conc.'!K43*B43*3.78</f>
        <v>0</v>
      </c>
      <c r="L43" s="62">
        <f>'Eff Conc.'!L43*B43*3.78</f>
        <v>0</v>
      </c>
      <c r="M43" s="62">
        <f>'Eff Conc.'!M43*C43*3.78</f>
        <v>0</v>
      </c>
      <c r="N43" s="70">
        <f>'Eff Conc.'!T43*B43*3.78</f>
        <v>0</v>
      </c>
      <c r="O43" s="84"/>
      <c r="P43" s="84"/>
      <c r="Q43" s="117"/>
      <c r="R43" s="117"/>
    </row>
    <row r="44" spans="1:19" x14ac:dyDescent="0.25">
      <c r="A44" s="230">
        <v>41609</v>
      </c>
      <c r="B44" s="3">
        <f>'Eff Conc.'!B44</f>
        <v>0</v>
      </c>
      <c r="C44" s="141">
        <f>'Eff Conc.'!C44</f>
        <v>0</v>
      </c>
      <c r="D44" s="3">
        <f>'Eff Conc.'!D44*B44*3.78</f>
        <v>0</v>
      </c>
      <c r="E44" s="3">
        <f>'Eff Conc.'!E44*B44*3.78</f>
        <v>0</v>
      </c>
      <c r="F44" s="3">
        <f>'Eff Conc.'!F44*B44*3.78</f>
        <v>0</v>
      </c>
      <c r="G44" s="3">
        <f>'Eff Conc.'!G44*B44*3.78</f>
        <v>0</v>
      </c>
      <c r="H44" s="3">
        <f>'Eff Conc.'!H44*B44*3.78</f>
        <v>0</v>
      </c>
      <c r="I44" s="3">
        <f>'Eff Conc.'!I44*B44*3.78</f>
        <v>0</v>
      </c>
      <c r="J44" s="76">
        <f>'Eff Conc.'!J44*B44*3.78</f>
        <v>0</v>
      </c>
      <c r="K44" s="3">
        <f>'Eff Conc.'!K44*B44*3.78</f>
        <v>0</v>
      </c>
      <c r="L44" s="3">
        <f>'Eff Conc.'!L44*B44*3.78</f>
        <v>0</v>
      </c>
      <c r="M44" s="3">
        <f>'Eff Conc.'!M44*C44*3.78</f>
        <v>0</v>
      </c>
      <c r="N44" s="40">
        <f>'Eff Conc.'!T44*B44*3.78</f>
        <v>0</v>
      </c>
      <c r="O44" s="48"/>
      <c r="P44" s="48"/>
      <c r="Q44" s="54"/>
      <c r="R44" s="54"/>
    </row>
    <row r="45" spans="1:19" x14ac:dyDescent="0.25">
      <c r="A45" s="231">
        <v>41623</v>
      </c>
      <c r="B45" s="64">
        <f>'Eff Conc.'!B45</f>
        <v>0</v>
      </c>
      <c r="C45" s="142">
        <f>'Eff Conc.'!C45</f>
        <v>0</v>
      </c>
      <c r="D45" s="64">
        <f>'Eff Conc.'!D45*B45*3.78</f>
        <v>0</v>
      </c>
      <c r="E45" s="64">
        <f>'Eff Conc.'!E45*B45*3.78</f>
        <v>0</v>
      </c>
      <c r="F45" s="64">
        <f>'Eff Conc.'!F45*B45*3.78</f>
        <v>0</v>
      </c>
      <c r="G45" s="64">
        <f>'Eff Conc.'!G45*B45*3.78</f>
        <v>0</v>
      </c>
      <c r="H45" s="64">
        <f>'Eff Conc.'!H45*B45*3.78</f>
        <v>0</v>
      </c>
      <c r="I45" s="64">
        <f>'Eff Conc.'!I45*B45*3.78</f>
        <v>0</v>
      </c>
      <c r="J45" s="64">
        <f>'Eff Conc.'!J45*B45*3.78</f>
        <v>0</v>
      </c>
      <c r="K45" s="64">
        <f>'Eff Conc.'!K45*B45*3.78</f>
        <v>0</v>
      </c>
      <c r="L45" s="64">
        <f>'Eff Conc.'!L45*B45*3.78</f>
        <v>0</v>
      </c>
      <c r="M45" s="64">
        <f>'Eff Conc.'!M45*C45*3.78</f>
        <v>0</v>
      </c>
      <c r="N45" s="71">
        <f>'Eff Conc.'!T45*B45*3.78</f>
        <v>0</v>
      </c>
      <c r="O45" s="87"/>
      <c r="P45" s="87"/>
      <c r="Q45" s="118"/>
      <c r="R45" s="118"/>
      <c r="S45" s="23" t="s">
        <v>29</v>
      </c>
    </row>
    <row r="46" spans="1:19" x14ac:dyDescent="0.25">
      <c r="A46" s="230">
        <v>41640</v>
      </c>
      <c r="B46" s="3">
        <f>'Eff Conc.'!B46</f>
        <v>0</v>
      </c>
      <c r="C46" s="141">
        <f>'Eff Conc.'!C46</f>
        <v>0</v>
      </c>
      <c r="D46" s="3">
        <f>'Eff Conc.'!D46*B46*3.78</f>
        <v>0</v>
      </c>
      <c r="E46" s="3">
        <f>'Eff Conc.'!E46*B46*3.78</f>
        <v>0</v>
      </c>
      <c r="F46" s="3">
        <f>'Eff Conc.'!F46*B46*3.78</f>
        <v>0</v>
      </c>
      <c r="G46" s="3">
        <f>'Eff Conc.'!G46*B46*3.78</f>
        <v>0</v>
      </c>
      <c r="H46" s="3">
        <f>'Eff Conc.'!H46*B46*3.78</f>
        <v>0</v>
      </c>
      <c r="I46" s="3">
        <f>'Eff Conc.'!I46*B46*3.78</f>
        <v>0</v>
      </c>
      <c r="J46" s="76">
        <f>'Eff Conc.'!J46*B46*3.78</f>
        <v>0</v>
      </c>
      <c r="K46" s="3">
        <f>'Eff Conc.'!K46*B46*3.78</f>
        <v>0</v>
      </c>
      <c r="L46" s="3">
        <f>'Eff Conc.'!L46*B46*3.78</f>
        <v>0</v>
      </c>
      <c r="M46" s="3">
        <f>'Eff Conc.'!M46*C46*3.78</f>
        <v>0</v>
      </c>
      <c r="N46" s="40">
        <f>'Eff Conc.'!T46*B46*3.78</f>
        <v>0</v>
      </c>
      <c r="O46" s="48"/>
      <c r="P46" s="48"/>
      <c r="Q46" s="54"/>
      <c r="R46" s="54"/>
    </row>
    <row r="47" spans="1:19" x14ac:dyDescent="0.25">
      <c r="A47" s="228">
        <v>41654</v>
      </c>
      <c r="B47" s="62">
        <f>'Eff Conc.'!B47</f>
        <v>0</v>
      </c>
      <c r="C47" s="140">
        <f>'Eff Conc.'!C47</f>
        <v>0</v>
      </c>
      <c r="D47" s="62">
        <f>'Eff Conc.'!D47*B47*3.78</f>
        <v>0</v>
      </c>
      <c r="E47" s="62">
        <f>'Eff Conc.'!E47*B47*3.78</f>
        <v>0</v>
      </c>
      <c r="F47" s="62">
        <f>'Eff Conc.'!F47*B47*3.78</f>
        <v>0</v>
      </c>
      <c r="G47" s="62">
        <f>'Eff Conc.'!G47*B47*3.78</f>
        <v>0</v>
      </c>
      <c r="H47" s="62">
        <f>'Eff Conc.'!H47*B47*3.78</f>
        <v>0</v>
      </c>
      <c r="I47" s="62">
        <f>'Eff Conc.'!I47*B47*3.78</f>
        <v>0</v>
      </c>
      <c r="J47" s="62">
        <f>'Eff Conc.'!J47*B47*3.78</f>
        <v>0</v>
      </c>
      <c r="K47" s="62">
        <f>'Eff Conc.'!K47*B47*3.78</f>
        <v>0</v>
      </c>
      <c r="L47" s="62">
        <f>'Eff Conc.'!L47*B47*3.78</f>
        <v>0</v>
      </c>
      <c r="M47" s="62">
        <f>'Eff Conc.'!M47*C47*3.78</f>
        <v>0</v>
      </c>
      <c r="N47" s="70">
        <f>'Eff Conc.'!T47*B47*3.78</f>
        <v>0</v>
      </c>
      <c r="O47" s="84"/>
      <c r="P47" s="84"/>
      <c r="Q47" s="117"/>
      <c r="R47" s="117"/>
    </row>
    <row r="48" spans="1:19" x14ac:dyDescent="0.25">
      <c r="A48" s="230">
        <v>41671</v>
      </c>
      <c r="B48" s="3">
        <f>'Eff Conc.'!B48</f>
        <v>0</v>
      </c>
      <c r="C48" s="141">
        <f>'Eff Conc.'!C48</f>
        <v>0</v>
      </c>
      <c r="D48" s="3">
        <f>'Eff Conc.'!D48*B48*3.78</f>
        <v>0</v>
      </c>
      <c r="E48" s="3">
        <f>'Eff Conc.'!E48*B48*3.78</f>
        <v>0</v>
      </c>
      <c r="F48" s="3">
        <f>'Eff Conc.'!F48*B48*3.78</f>
        <v>0</v>
      </c>
      <c r="G48" s="3">
        <f>'Eff Conc.'!G48*B48*3.78</f>
        <v>0</v>
      </c>
      <c r="H48" s="3">
        <f>'Eff Conc.'!H48*B48*3.78</f>
        <v>0</v>
      </c>
      <c r="I48" s="3">
        <f>'Eff Conc.'!I48*B48*3.78</f>
        <v>0</v>
      </c>
      <c r="J48" s="76">
        <f>'Eff Conc.'!J48*B48*3.78</f>
        <v>0</v>
      </c>
      <c r="K48" s="3">
        <f>'Eff Conc.'!K48*B48*3.78</f>
        <v>0</v>
      </c>
      <c r="L48" s="3">
        <f>'Eff Conc.'!L48*B48*3.78</f>
        <v>0</v>
      </c>
      <c r="M48" s="3">
        <f>'Eff Conc.'!M48*C48*3.78</f>
        <v>0</v>
      </c>
      <c r="N48" s="40">
        <f>'Eff Conc.'!T48*B48*3.78</f>
        <v>0</v>
      </c>
      <c r="O48" s="48"/>
      <c r="P48" s="48"/>
      <c r="Q48" s="54"/>
      <c r="R48" s="54"/>
    </row>
    <row r="49" spans="1:22" x14ac:dyDescent="0.25">
      <c r="A49" s="228">
        <v>41685</v>
      </c>
      <c r="B49" s="62">
        <f>'Eff Conc.'!B49</f>
        <v>0</v>
      </c>
      <c r="C49" s="140">
        <f>'Eff Conc.'!C49</f>
        <v>0</v>
      </c>
      <c r="D49" s="62">
        <f>'Eff Conc.'!D49*B49*3.78</f>
        <v>0</v>
      </c>
      <c r="E49" s="62">
        <f>'Eff Conc.'!E49*B49*3.78</f>
        <v>0</v>
      </c>
      <c r="F49" s="62">
        <f>'Eff Conc.'!F49*B49*3.78</f>
        <v>0</v>
      </c>
      <c r="G49" s="62">
        <f>'Eff Conc.'!G49*B49*3.78</f>
        <v>0</v>
      </c>
      <c r="H49" s="62">
        <f>'Eff Conc.'!H49*B49*3.78</f>
        <v>0</v>
      </c>
      <c r="I49" s="62">
        <f>'Eff Conc.'!I49*B49*3.78</f>
        <v>0</v>
      </c>
      <c r="J49" s="62">
        <f>'Eff Conc.'!J49*B49*3.78</f>
        <v>0</v>
      </c>
      <c r="K49" s="62">
        <f>'Eff Conc.'!K49*B49*3.78</f>
        <v>0</v>
      </c>
      <c r="L49" s="62">
        <f>'Eff Conc.'!L49*B49*3.78</f>
        <v>0</v>
      </c>
      <c r="M49" s="62">
        <f>'Eff Conc.'!M49*C49*3.78</f>
        <v>0</v>
      </c>
      <c r="N49" s="70">
        <f>'Eff Conc.'!T49*B49*3.78</f>
        <v>0</v>
      </c>
      <c r="O49" s="84"/>
      <c r="P49" s="84"/>
      <c r="Q49" s="117"/>
      <c r="R49" s="117"/>
    </row>
    <row r="50" spans="1:22" x14ac:dyDescent="0.25">
      <c r="A50" s="230">
        <v>41699</v>
      </c>
      <c r="B50" s="3">
        <f>'Eff Conc.'!B50</f>
        <v>0</v>
      </c>
      <c r="C50" s="141">
        <f>'Eff Conc.'!C50</f>
        <v>0</v>
      </c>
      <c r="D50" s="3">
        <f>'Eff Conc.'!D50*B50*3.78</f>
        <v>0</v>
      </c>
      <c r="E50" s="3">
        <f>'Eff Conc.'!E50*B50*3.78</f>
        <v>0</v>
      </c>
      <c r="F50" s="3">
        <f>'Eff Conc.'!F50*B50*3.78</f>
        <v>0</v>
      </c>
      <c r="G50" s="3">
        <f>'Eff Conc.'!G50*B50*3.78</f>
        <v>0</v>
      </c>
      <c r="H50" s="3">
        <f>'Eff Conc.'!H50*B50*3.78</f>
        <v>0</v>
      </c>
      <c r="I50" s="3">
        <f>'Eff Conc.'!I50*B50*3.78</f>
        <v>0</v>
      </c>
      <c r="J50" s="76">
        <f>'Eff Conc.'!J50*B50*3.78</f>
        <v>0</v>
      </c>
      <c r="K50" s="3">
        <f>'Eff Conc.'!K50*B50*3.78</f>
        <v>0</v>
      </c>
      <c r="L50" s="3">
        <f>'Eff Conc.'!L50*B50*3.78</f>
        <v>0</v>
      </c>
      <c r="M50" s="3">
        <f>'Eff Conc.'!M50*C50*3.78</f>
        <v>0</v>
      </c>
      <c r="N50" s="40">
        <f>'Eff Conc.'!T50*B50*3.78</f>
        <v>0</v>
      </c>
      <c r="O50" s="48"/>
      <c r="P50" s="48"/>
      <c r="Q50" s="54"/>
      <c r="R50" s="54"/>
    </row>
    <row r="51" spans="1:22" x14ac:dyDescent="0.25">
      <c r="A51" s="231">
        <v>41713</v>
      </c>
      <c r="B51" s="64">
        <f>'Eff Conc.'!B51</f>
        <v>0</v>
      </c>
      <c r="C51" s="142">
        <f>'Eff Conc.'!C51</f>
        <v>0</v>
      </c>
      <c r="D51" s="64">
        <f>'Eff Conc.'!D51*B51*3.78</f>
        <v>0</v>
      </c>
      <c r="E51" s="64">
        <f>'Eff Conc.'!E51*B51*3.78</f>
        <v>0</v>
      </c>
      <c r="F51" s="64">
        <f>'Eff Conc.'!F51*B51*3.78</f>
        <v>0</v>
      </c>
      <c r="G51" s="64">
        <f>'Eff Conc.'!G51*B51*3.78</f>
        <v>0</v>
      </c>
      <c r="H51" s="64">
        <f>'Eff Conc.'!H51*B51*3.78</f>
        <v>0</v>
      </c>
      <c r="I51" s="64">
        <f>'Eff Conc.'!I51*B51*3.78</f>
        <v>0</v>
      </c>
      <c r="J51" s="64">
        <f>'Eff Conc.'!J51*B51*3.78</f>
        <v>0</v>
      </c>
      <c r="K51" s="64">
        <f>'Eff Conc.'!K51*B51*3.78</f>
        <v>0</v>
      </c>
      <c r="L51" s="64">
        <f>'Eff Conc.'!L51*B51*3.78</f>
        <v>0</v>
      </c>
      <c r="M51" s="64">
        <f>'Eff Conc.'!M51*C51*3.78</f>
        <v>0</v>
      </c>
      <c r="N51" s="71">
        <f>'Eff Conc.'!T51*B51*3.78</f>
        <v>0</v>
      </c>
      <c r="O51" s="87"/>
      <c r="P51" s="87"/>
      <c r="Q51" s="118"/>
      <c r="R51" s="118"/>
      <c r="S51" s="23" t="s">
        <v>31</v>
      </c>
    </row>
    <row r="52" spans="1:22" x14ac:dyDescent="0.25">
      <c r="A52" s="230">
        <v>41730</v>
      </c>
      <c r="B52" s="3">
        <f>'Eff Conc.'!B52</f>
        <v>0</v>
      </c>
      <c r="C52" s="141">
        <f>'Eff Conc.'!C52</f>
        <v>0</v>
      </c>
      <c r="D52" s="3">
        <f>'Eff Conc.'!D52*B52*3.78</f>
        <v>0</v>
      </c>
      <c r="E52" s="3">
        <f>'Eff Conc.'!E52*B52*3.78</f>
        <v>0</v>
      </c>
      <c r="F52" s="3">
        <f>'Eff Conc.'!F52*B52*3.78</f>
        <v>0</v>
      </c>
      <c r="G52" s="3">
        <f>'Eff Conc.'!G52*B52*3.78</f>
        <v>0</v>
      </c>
      <c r="H52" s="3">
        <f>'Eff Conc.'!H52*B52*3.78</f>
        <v>0</v>
      </c>
      <c r="I52" s="3">
        <f>'Eff Conc.'!I52*B52*3.78</f>
        <v>0</v>
      </c>
      <c r="J52" s="76">
        <f>'Eff Conc.'!J52*B52*3.78</f>
        <v>0</v>
      </c>
      <c r="K52" s="3">
        <f>'Eff Conc.'!K52*B52*3.78</f>
        <v>0</v>
      </c>
      <c r="L52" s="3">
        <f>'Eff Conc.'!L52*B52*3.78</f>
        <v>0</v>
      </c>
      <c r="M52" s="3">
        <f>'Eff Conc.'!M52*C52*3.78</f>
        <v>0</v>
      </c>
      <c r="N52" s="40">
        <f>'Eff Conc.'!T52*B52*3.78</f>
        <v>0</v>
      </c>
      <c r="O52" s="48"/>
      <c r="P52" s="48"/>
      <c r="Q52" s="54"/>
      <c r="R52" s="54"/>
    </row>
    <row r="53" spans="1:22" x14ac:dyDescent="0.25">
      <c r="A53" s="228">
        <v>41744</v>
      </c>
      <c r="B53" s="62">
        <f>'Eff Conc.'!B53</f>
        <v>0</v>
      </c>
      <c r="C53" s="140">
        <f>'Eff Conc.'!C53</f>
        <v>0</v>
      </c>
      <c r="D53" s="62">
        <f>'Eff Conc.'!D53*B53*3.78</f>
        <v>0</v>
      </c>
      <c r="E53" s="62">
        <f>'Eff Conc.'!E53*B53*3.78</f>
        <v>0</v>
      </c>
      <c r="F53" s="62">
        <f>'Eff Conc.'!F53*B53*3.78</f>
        <v>0</v>
      </c>
      <c r="G53" s="62">
        <f>'Eff Conc.'!G53*B53*3.78</f>
        <v>0</v>
      </c>
      <c r="H53" s="62">
        <f>'Eff Conc.'!H53*B53*3.78</f>
        <v>0</v>
      </c>
      <c r="I53" s="62">
        <f>'Eff Conc.'!I53*B53*3.78</f>
        <v>0</v>
      </c>
      <c r="J53" s="62">
        <f>'Eff Conc.'!J53*B53*3.78</f>
        <v>0</v>
      </c>
      <c r="K53" s="62">
        <f>'Eff Conc.'!K53*B53*3.78</f>
        <v>0</v>
      </c>
      <c r="L53" s="62">
        <f>'Eff Conc.'!L53*B53*3.78</f>
        <v>0</v>
      </c>
      <c r="M53" s="62">
        <f>'Eff Conc.'!M53*C53*3.78</f>
        <v>0</v>
      </c>
      <c r="N53" s="70">
        <f>'Eff Conc.'!T53*B53*3.78</f>
        <v>0</v>
      </c>
      <c r="O53" s="84"/>
      <c r="P53" s="84"/>
      <c r="Q53" s="117"/>
      <c r="R53" s="117"/>
      <c r="U53" t="s">
        <v>85</v>
      </c>
    </row>
    <row r="54" spans="1:22" x14ac:dyDescent="0.25">
      <c r="A54" s="230">
        <v>41760</v>
      </c>
      <c r="B54" s="3">
        <f>'Eff Conc.'!B54</f>
        <v>0</v>
      </c>
      <c r="C54" s="141">
        <f>'Eff Conc.'!C54</f>
        <v>0</v>
      </c>
      <c r="D54" s="3">
        <f>'Eff Conc.'!D54*B54*3.78</f>
        <v>0</v>
      </c>
      <c r="E54" s="3">
        <f>'Eff Conc.'!E54*B54*3.78</f>
        <v>0</v>
      </c>
      <c r="F54" s="3">
        <f>'Eff Conc.'!F54*B54*3.78</f>
        <v>0</v>
      </c>
      <c r="G54" s="3">
        <f>'Eff Conc.'!G54*B54*3.78</f>
        <v>0</v>
      </c>
      <c r="H54" s="3">
        <f>'Eff Conc.'!H54*B54*3.78</f>
        <v>0</v>
      </c>
      <c r="I54" s="3">
        <f>'Eff Conc.'!I54*B54*3.78</f>
        <v>0</v>
      </c>
      <c r="J54" s="76">
        <f>'Eff Conc.'!J54*B54*3.78</f>
        <v>0</v>
      </c>
      <c r="K54" s="3">
        <f>'Eff Conc.'!K54*B54*3.78</f>
        <v>0</v>
      </c>
      <c r="L54" s="3">
        <f>'Eff Conc.'!L54*B54*3.78</f>
        <v>0</v>
      </c>
      <c r="M54" s="3">
        <f>'Eff Conc.'!M54*C54*3.78</f>
        <v>0</v>
      </c>
      <c r="N54" s="40">
        <f>'Eff Conc.'!T54*B54*3.78</f>
        <v>0</v>
      </c>
      <c r="O54" s="48"/>
      <c r="P54" s="48"/>
      <c r="Q54" s="54"/>
      <c r="R54" s="54"/>
    </row>
    <row r="55" spans="1:22" x14ac:dyDescent="0.25">
      <c r="A55" s="228">
        <v>41774</v>
      </c>
      <c r="B55" s="62">
        <f>'Eff Conc.'!B55</f>
        <v>0</v>
      </c>
      <c r="C55" s="140">
        <f>'Eff Conc.'!C55</f>
        <v>0</v>
      </c>
      <c r="D55" s="62">
        <f>'Eff Conc.'!D55*B55*3.78</f>
        <v>0</v>
      </c>
      <c r="E55" s="62">
        <f>'Eff Conc.'!E55*B55*3.78</f>
        <v>0</v>
      </c>
      <c r="F55" s="62">
        <f>'Eff Conc.'!F55*B55*3.78</f>
        <v>0</v>
      </c>
      <c r="G55" s="62">
        <f>'Eff Conc.'!G55*B55*3.78</f>
        <v>0</v>
      </c>
      <c r="H55" s="62">
        <f>'Eff Conc.'!H55*B55*3.78</f>
        <v>0</v>
      </c>
      <c r="I55" s="62">
        <f>'Eff Conc.'!I55*B55*3.78</f>
        <v>0</v>
      </c>
      <c r="J55" s="62">
        <f>'Eff Conc.'!J55*B55*3.78</f>
        <v>0</v>
      </c>
      <c r="K55" s="62">
        <f>'Eff Conc.'!K55*B55*3.78</f>
        <v>0</v>
      </c>
      <c r="L55" s="62">
        <f>'Eff Conc.'!L55*B55*3.78</f>
        <v>0</v>
      </c>
      <c r="M55" s="62">
        <f>'Eff Conc.'!M55*C55*3.78</f>
        <v>0</v>
      </c>
      <c r="N55" s="70">
        <f>'Eff Conc.'!T55*B55*3.78</f>
        <v>0</v>
      </c>
      <c r="O55" s="84"/>
      <c r="P55" s="84"/>
      <c r="Q55" s="117"/>
      <c r="R55" s="117"/>
    </row>
    <row r="56" spans="1:22" x14ac:dyDescent="0.25">
      <c r="A56" s="230">
        <v>41791</v>
      </c>
      <c r="B56" s="3">
        <f>'Eff Conc.'!B56</f>
        <v>0</v>
      </c>
      <c r="C56" s="141">
        <f>'Eff Conc.'!C56</f>
        <v>0</v>
      </c>
      <c r="D56" s="3">
        <f>'Eff Conc.'!D56*B56*3.78</f>
        <v>0</v>
      </c>
      <c r="E56" s="3">
        <f>'Eff Conc.'!E56*B56*3.78</f>
        <v>0</v>
      </c>
      <c r="F56" s="3">
        <f>'Eff Conc.'!F56*B56*3.78</f>
        <v>0</v>
      </c>
      <c r="G56" s="3">
        <f>'Eff Conc.'!G56*B56*3.78</f>
        <v>0</v>
      </c>
      <c r="H56" s="3">
        <f>'Eff Conc.'!H56*B56*3.78</f>
        <v>0</v>
      </c>
      <c r="I56" s="3">
        <f>'Eff Conc.'!I56*B56*3.78</f>
        <v>0</v>
      </c>
      <c r="J56" s="76">
        <f>'Eff Conc.'!J56*B56*3.78</f>
        <v>0</v>
      </c>
      <c r="K56" s="3">
        <f>'Eff Conc.'!K56*B56*3.78</f>
        <v>0</v>
      </c>
      <c r="L56" s="3">
        <f>'Eff Conc.'!L56*B56*3.78</f>
        <v>0</v>
      </c>
      <c r="M56" s="3">
        <f>'Eff Conc.'!M56*C56*3.78</f>
        <v>0</v>
      </c>
      <c r="N56" s="40">
        <f>'Eff Conc.'!T56*B56*3.78</f>
        <v>0</v>
      </c>
      <c r="O56" s="48"/>
      <c r="P56" s="48"/>
      <c r="Q56" s="54"/>
      <c r="R56" s="54"/>
    </row>
    <row r="57" spans="1:22" ht="15.75" thickBot="1" x14ac:dyDescent="0.3">
      <c r="A57" s="229">
        <v>41805</v>
      </c>
      <c r="B57" s="73">
        <f>'Eff Conc.'!B57</f>
        <v>0</v>
      </c>
      <c r="C57" s="143">
        <f>'Eff Conc.'!C57</f>
        <v>0</v>
      </c>
      <c r="D57" s="73">
        <f>'Eff Conc.'!D57*B57*3.78</f>
        <v>0</v>
      </c>
      <c r="E57" s="73">
        <f>'Eff Conc.'!E57*B57*3.78</f>
        <v>0</v>
      </c>
      <c r="F57" s="73">
        <f>'Eff Conc.'!F57*B57*3.78</f>
        <v>0</v>
      </c>
      <c r="G57" s="73">
        <f>'Eff Conc.'!G57*B57*3.78</f>
        <v>0</v>
      </c>
      <c r="H57" s="73">
        <f>'Eff Conc.'!H57*B57*3.78</f>
        <v>0</v>
      </c>
      <c r="I57" s="73">
        <f>'Eff Conc.'!I57*B57*3.78</f>
        <v>0</v>
      </c>
      <c r="J57" s="73">
        <f>'Eff Conc.'!J57*B57*3.78</f>
        <v>0</v>
      </c>
      <c r="K57" s="73">
        <f>'Eff Conc.'!K57*B57*3.78</f>
        <v>0</v>
      </c>
      <c r="L57" s="73">
        <f>'Eff Conc.'!L57*B57*3.78</f>
        <v>0</v>
      </c>
      <c r="M57" s="73">
        <f>'Eff Conc.'!M57*C57*3.78</f>
        <v>0</v>
      </c>
      <c r="N57" s="74">
        <f>'Eff Conc.'!T57*B57*3.78</f>
        <v>0</v>
      </c>
      <c r="O57" s="119"/>
      <c r="P57" s="119"/>
      <c r="Q57" s="120"/>
      <c r="R57" s="120"/>
      <c r="S57" s="42" t="s">
        <v>28</v>
      </c>
    </row>
    <row r="58" spans="1:22" x14ac:dyDescent="0.25">
      <c r="R58" s="35"/>
    </row>
    <row r="59" spans="1:22" x14ac:dyDescent="0.25">
      <c r="R59" s="36"/>
    </row>
    <row r="60" spans="1:22" ht="23.25" x14ac:dyDescent="0.35">
      <c r="B60" s="297" t="s">
        <v>45</v>
      </c>
      <c r="C60" s="297"/>
      <c r="D60" s="297"/>
      <c r="E60" s="297"/>
      <c r="F60" s="297"/>
      <c r="G60" s="297"/>
      <c r="H60" s="297"/>
      <c r="I60" s="297"/>
      <c r="J60" s="297"/>
      <c r="K60" s="297"/>
      <c r="L60" s="297"/>
      <c r="M60" s="297"/>
      <c r="N60" s="297"/>
      <c r="O60" s="22"/>
      <c r="P60" s="22"/>
      <c r="Q60" s="22"/>
      <c r="R60" s="260"/>
      <c r="S60" s="22"/>
      <c r="T60" s="22"/>
      <c r="U60" s="22"/>
      <c r="V60" s="22"/>
    </row>
    <row r="61" spans="1:22" ht="15.75" thickBot="1" x14ac:dyDescent="0.3">
      <c r="B61" s="304" t="s">
        <v>43</v>
      </c>
      <c r="C61" s="304"/>
      <c r="D61" s="304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121"/>
      <c r="P61" s="121"/>
      <c r="Q61" s="121"/>
      <c r="R61" s="261"/>
      <c r="S61" s="121"/>
      <c r="T61" s="121"/>
      <c r="U61" s="121"/>
      <c r="V61" s="121"/>
    </row>
    <row r="62" spans="1:22" x14ac:dyDescent="0.25">
      <c r="A62" s="28" t="s">
        <v>36</v>
      </c>
      <c r="B62" s="26">
        <f>'Eff Conc.'!B62</f>
        <v>0</v>
      </c>
      <c r="C62" s="29">
        <f>'Eff Conc.'!C62</f>
        <v>0</v>
      </c>
      <c r="D62" s="116">
        <f t="shared" ref="D62:D65" si="0">SUM(F62,G62,H62)</f>
        <v>0</v>
      </c>
      <c r="E62" s="29">
        <f>'Eff Conc.'!E62*B62*3.78</f>
        <v>0</v>
      </c>
      <c r="F62" s="29">
        <f>'Eff Conc.'!F62*B62*3.78</f>
        <v>0</v>
      </c>
      <c r="G62" s="29">
        <f>'Eff Conc.'!G62*B62*3.78</f>
        <v>0</v>
      </c>
      <c r="H62" s="29">
        <f>'Eff Conc.'!H62*B62*3.78</f>
        <v>0</v>
      </c>
      <c r="I62" s="27">
        <f>'Eff Conc.'!I62*B62*3.78</f>
        <v>0</v>
      </c>
      <c r="J62" s="82"/>
      <c r="K62" s="26">
        <f>'Eff Conc.'!K62*B62*3.78</f>
        <v>0</v>
      </c>
      <c r="L62" s="29">
        <f>'Eff Conc.'!L62*B62*3.78</f>
        <v>0</v>
      </c>
      <c r="M62" s="27">
        <f>'Eff Conc.'!M62*C62*3.78</f>
        <v>0</v>
      </c>
      <c r="N62" s="39">
        <f>'Eff Conc.'!T62*B62*3.78</f>
        <v>0</v>
      </c>
      <c r="O62" s="53"/>
      <c r="P62" s="53"/>
      <c r="Q62" s="112"/>
      <c r="R62" s="53"/>
      <c r="S62" s="103"/>
      <c r="T62" s="103"/>
      <c r="U62" s="103"/>
      <c r="V62" s="103"/>
    </row>
    <row r="63" spans="1:22" x14ac:dyDescent="0.25">
      <c r="A63" s="31" t="s">
        <v>36</v>
      </c>
      <c r="B63" s="1">
        <f>'Eff Conc.'!B63</f>
        <v>0</v>
      </c>
      <c r="C63" s="3">
        <f>'Eff Conc.'!C63</f>
        <v>0</v>
      </c>
      <c r="D63" s="98">
        <f t="shared" si="0"/>
        <v>0</v>
      </c>
      <c r="E63" s="3">
        <f>'Eff Conc.'!E63*B63*3.78</f>
        <v>0</v>
      </c>
      <c r="F63" s="3">
        <f>'Eff Conc.'!F63*B63*3.78</f>
        <v>0</v>
      </c>
      <c r="G63" s="3">
        <f>'Eff Conc.'!G63*B63*3.78</f>
        <v>0</v>
      </c>
      <c r="H63" s="3">
        <f>'Eff Conc.'!H63*B63*3.78</f>
        <v>0</v>
      </c>
      <c r="I63" s="2">
        <f>'Eff Conc.'!I63*B63*3.78</f>
        <v>0</v>
      </c>
      <c r="J63" s="76"/>
      <c r="K63" s="1">
        <f>'Eff Conc.'!K63*B63*3.78</f>
        <v>0</v>
      </c>
      <c r="L63" s="3">
        <f>'Eff Conc.'!L63*B63*3.78</f>
        <v>0</v>
      </c>
      <c r="M63" s="2">
        <f>'Eff Conc.'!M63*C63*3.78</f>
        <v>0</v>
      </c>
      <c r="N63" s="40">
        <f>'Eff Conc.'!T63*B63*3.78</f>
        <v>0</v>
      </c>
      <c r="O63" s="54"/>
      <c r="P63" s="54"/>
      <c r="Q63" s="113"/>
      <c r="R63" s="54"/>
    </row>
    <row r="64" spans="1:22" x14ac:dyDescent="0.25">
      <c r="A64" s="31" t="s">
        <v>40</v>
      </c>
      <c r="B64" s="1">
        <f>'Eff Conc.'!B64</f>
        <v>0</v>
      </c>
      <c r="C64" s="3">
        <f>'Eff Conc.'!C64</f>
        <v>0</v>
      </c>
      <c r="D64" s="1">
        <f t="shared" si="0"/>
        <v>0</v>
      </c>
      <c r="E64" s="3">
        <f>'Eff Conc.'!E64*B64*3.78</f>
        <v>0</v>
      </c>
      <c r="F64" s="3">
        <f>'Eff Conc.'!F64*B64*3.78</f>
        <v>0</v>
      </c>
      <c r="G64" s="3">
        <f>'Eff Conc.'!G64*B64*3.78</f>
        <v>0</v>
      </c>
      <c r="H64" s="3">
        <f>'Eff Conc.'!H64*B64*3.78</f>
        <v>0</v>
      </c>
      <c r="I64" s="2">
        <f>'Eff Conc.'!I64*B64*3.78</f>
        <v>0</v>
      </c>
      <c r="J64" s="76"/>
      <c r="K64" s="1">
        <f>'Eff Conc.'!K64*B64*3.78</f>
        <v>0</v>
      </c>
      <c r="L64" s="3">
        <f>'Eff Conc.'!L64*B64*3.78</f>
        <v>0</v>
      </c>
      <c r="M64" s="2">
        <f>'Eff Conc.'!M64*C64*3.78</f>
        <v>0</v>
      </c>
      <c r="N64" s="40">
        <f>'Eff Conc.'!T64*B64*3.78</f>
        <v>0</v>
      </c>
      <c r="O64" s="54"/>
      <c r="P64" s="54"/>
      <c r="Q64" s="114"/>
      <c r="R64" s="54"/>
    </row>
    <row r="65" spans="1:18" ht="15.75" thickBot="1" x14ac:dyDescent="0.3">
      <c r="A65" s="33" t="s">
        <v>40</v>
      </c>
      <c r="B65" s="4">
        <f>'Eff Conc.'!B65</f>
        <v>0</v>
      </c>
      <c r="C65" s="6">
        <f>'Eff Conc.'!C65</f>
        <v>0</v>
      </c>
      <c r="D65" s="105">
        <f t="shared" si="0"/>
        <v>0</v>
      </c>
      <c r="E65" s="6">
        <f>'Eff Conc.'!E65*B65*3.78</f>
        <v>0</v>
      </c>
      <c r="F65" s="6">
        <f>'Eff Conc.'!F65*B65*3.78</f>
        <v>0</v>
      </c>
      <c r="G65" s="6">
        <f>'Eff Conc.'!G65*B65*3.78</f>
        <v>0</v>
      </c>
      <c r="H65" s="6">
        <f>'Eff Conc.'!H65*B65*3.78</f>
        <v>0</v>
      </c>
      <c r="I65" s="5">
        <f>'Eff Conc.'!I65*B65*3.78</f>
        <v>0</v>
      </c>
      <c r="J65" s="77"/>
      <c r="K65" s="4">
        <f>'Eff Conc.'!K65*B65*3.78</f>
        <v>0</v>
      </c>
      <c r="L65" s="6">
        <f>'Eff Conc.'!L65*B65*3.78</f>
        <v>0</v>
      </c>
      <c r="M65" s="5">
        <f>'Eff Conc.'!M65*C65*3.78</f>
        <v>0</v>
      </c>
      <c r="N65" s="41">
        <f>'Eff Conc.'!T65*B65*3.78</f>
        <v>0</v>
      </c>
      <c r="O65" s="55"/>
      <c r="P65" s="55"/>
      <c r="Q65" s="115"/>
      <c r="R65" s="55"/>
    </row>
  </sheetData>
  <mergeCells count="7">
    <mergeCell ref="B7:O7"/>
    <mergeCell ref="B1:O2"/>
    <mergeCell ref="B60:N60"/>
    <mergeCell ref="B61:N61"/>
    <mergeCell ref="B8:C8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J23" sqref="J22:J23"/>
    </sheetView>
  </sheetViews>
  <sheetFormatPr defaultRowHeight="15" x14ac:dyDescent="0.25"/>
  <cols>
    <col min="1" max="1" width="10.7109375" customWidth="1"/>
    <col min="2" max="2" width="10.140625" customWidth="1"/>
    <col min="3" max="3" width="8.42578125" customWidth="1"/>
    <col min="4" max="14" width="6" customWidth="1"/>
    <col min="15" max="16" width="5" customWidth="1"/>
  </cols>
  <sheetData>
    <row r="1" spans="1:17" ht="23.25" customHeight="1" x14ac:dyDescent="0.35">
      <c r="D1" s="297" t="s">
        <v>79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09"/>
      <c r="P1" s="209"/>
    </row>
    <row r="2" spans="1:17" ht="23.25" customHeight="1" x14ac:dyDescent="0.25">
      <c r="C2" s="311" t="s">
        <v>81</v>
      </c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</row>
    <row r="3" spans="1:17" ht="18.75" x14ac:dyDescent="0.3">
      <c r="C3" s="301" t="s">
        <v>96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17" ht="19.5" thickBot="1" x14ac:dyDescent="0.35">
      <c r="C4" s="301" t="s">
        <v>95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</row>
    <row r="5" spans="1:17" ht="27.75" customHeight="1" x14ac:dyDescent="0.25">
      <c r="A5" s="236" t="s">
        <v>86</v>
      </c>
      <c r="B5" s="45" t="s">
        <v>0</v>
      </c>
      <c r="C5" s="305" t="s">
        <v>4</v>
      </c>
      <c r="D5" s="306"/>
      <c r="E5" s="305" t="s">
        <v>1</v>
      </c>
      <c r="F5" s="306"/>
      <c r="G5" s="305" t="s">
        <v>2</v>
      </c>
      <c r="H5" s="306"/>
      <c r="I5" s="305" t="s">
        <v>3</v>
      </c>
      <c r="J5" s="306"/>
      <c r="K5" s="305" t="s">
        <v>8</v>
      </c>
      <c r="L5" s="306"/>
      <c r="M5" s="307" t="s">
        <v>53</v>
      </c>
      <c r="N5" s="306"/>
      <c r="O5" s="307" t="s">
        <v>10</v>
      </c>
      <c r="P5" s="306"/>
      <c r="Q5" s="21"/>
    </row>
    <row r="6" spans="1:17" ht="18.75" customHeight="1" thickBot="1" x14ac:dyDescent="0.3">
      <c r="A6" s="219"/>
      <c r="B6" s="244" t="s">
        <v>82</v>
      </c>
      <c r="C6" s="14" t="s">
        <v>71</v>
      </c>
      <c r="D6" s="138" t="s">
        <v>72</v>
      </c>
      <c r="E6" s="14" t="s">
        <v>71</v>
      </c>
      <c r="F6" s="138" t="s">
        <v>72</v>
      </c>
      <c r="G6" s="14" t="s">
        <v>71</v>
      </c>
      <c r="H6" s="138" t="s">
        <v>72</v>
      </c>
      <c r="I6" s="14" t="s">
        <v>71</v>
      </c>
      <c r="J6" s="138" t="s">
        <v>72</v>
      </c>
      <c r="K6" s="14" t="s">
        <v>71</v>
      </c>
      <c r="L6" s="138" t="s">
        <v>72</v>
      </c>
      <c r="M6" s="197" t="s">
        <v>71</v>
      </c>
      <c r="N6" s="198" t="s">
        <v>72</v>
      </c>
      <c r="O6" s="197" t="s">
        <v>71</v>
      </c>
      <c r="P6" s="138" t="s">
        <v>72</v>
      </c>
      <c r="Q6" s="21"/>
    </row>
    <row r="7" spans="1:17" x14ac:dyDescent="0.25">
      <c r="A7" s="225" t="s">
        <v>35</v>
      </c>
      <c r="B7" s="225">
        <v>41100</v>
      </c>
      <c r="C7" s="275">
        <v>7.0000000000000007E-2</v>
      </c>
      <c r="D7" s="139">
        <v>0.1</v>
      </c>
      <c r="E7" s="26">
        <v>0.02</v>
      </c>
      <c r="F7" s="139">
        <v>0.1</v>
      </c>
      <c r="G7" s="26">
        <v>0.02</v>
      </c>
      <c r="H7" s="139">
        <v>0.1</v>
      </c>
      <c r="I7" s="26">
        <v>0.04</v>
      </c>
      <c r="J7" s="139">
        <v>0.1</v>
      </c>
      <c r="K7" s="116">
        <v>0.15</v>
      </c>
      <c r="L7" s="139">
        <v>0.2</v>
      </c>
      <c r="M7" s="29">
        <v>0.15</v>
      </c>
      <c r="N7" s="139">
        <v>0.2</v>
      </c>
      <c r="O7" s="81"/>
      <c r="P7" s="139"/>
      <c r="Q7" s="58" t="s">
        <v>30</v>
      </c>
    </row>
    <row r="8" spans="1:17" x14ac:dyDescent="0.25">
      <c r="A8" s="226" t="s">
        <v>36</v>
      </c>
      <c r="B8" s="226"/>
      <c r="C8" s="214"/>
      <c r="D8" s="144"/>
      <c r="E8" s="98"/>
      <c r="F8" s="144"/>
      <c r="G8" s="98"/>
      <c r="H8" s="144"/>
      <c r="I8" s="98"/>
      <c r="J8" s="144"/>
      <c r="K8" s="98"/>
      <c r="L8" s="144"/>
      <c r="M8" s="99"/>
      <c r="N8" s="144"/>
      <c r="O8" s="101"/>
      <c r="P8" s="144"/>
      <c r="Q8" s="58" t="s">
        <v>31</v>
      </c>
    </row>
    <row r="9" spans="1:17" x14ac:dyDescent="0.25">
      <c r="A9" s="227" t="s">
        <v>37</v>
      </c>
      <c r="B9" s="227"/>
      <c r="C9" s="215"/>
      <c r="D9" s="141"/>
      <c r="E9" s="1"/>
      <c r="F9" s="141"/>
      <c r="G9" s="1"/>
      <c r="H9" s="141"/>
      <c r="I9" s="1"/>
      <c r="J9" s="141"/>
      <c r="K9" s="98"/>
      <c r="L9" s="141"/>
      <c r="M9" s="3"/>
      <c r="N9" s="141"/>
      <c r="O9" s="56"/>
      <c r="P9" s="141"/>
      <c r="Q9" s="134" t="s">
        <v>27</v>
      </c>
    </row>
    <row r="10" spans="1:17" x14ac:dyDescent="0.25">
      <c r="A10" s="228" t="s">
        <v>38</v>
      </c>
      <c r="B10" s="241"/>
      <c r="C10" s="216"/>
      <c r="D10" s="210"/>
      <c r="E10" s="211"/>
      <c r="F10" s="210"/>
      <c r="G10" s="211"/>
      <c r="H10" s="210"/>
      <c r="I10" s="211"/>
      <c r="J10" s="210"/>
      <c r="K10" s="211"/>
      <c r="L10" s="210"/>
      <c r="M10" s="212"/>
      <c r="N10" s="210"/>
      <c r="O10" s="213"/>
      <c r="P10" s="210"/>
      <c r="Q10" s="58" t="s">
        <v>30</v>
      </c>
    </row>
    <row r="11" spans="1:17" ht="15.75" thickBot="1" x14ac:dyDescent="0.3">
      <c r="A11" s="229" t="s">
        <v>39</v>
      </c>
      <c r="B11" s="242"/>
      <c r="C11" s="217"/>
      <c r="D11" s="143"/>
      <c r="E11" s="72"/>
      <c r="F11" s="143"/>
      <c r="G11" s="72"/>
      <c r="H11" s="143"/>
      <c r="I11" s="72"/>
      <c r="J11" s="143"/>
      <c r="K11" s="72"/>
      <c r="L11" s="143"/>
      <c r="M11" s="73"/>
      <c r="N11" s="143"/>
      <c r="O11" s="89"/>
      <c r="P11" s="143"/>
      <c r="Q11" s="67" t="s">
        <v>28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workbookViewId="0">
      <selection activeCell="T18" sqref="T18"/>
    </sheetView>
  </sheetViews>
  <sheetFormatPr defaultRowHeight="15" x14ac:dyDescent="0.25"/>
  <cols>
    <col min="1" max="1" width="11" customWidth="1"/>
    <col min="2" max="2" width="8" customWidth="1"/>
    <col min="3" max="19" width="6" customWidth="1"/>
    <col min="20" max="21" width="5" customWidth="1"/>
  </cols>
  <sheetData>
    <row r="1" spans="1:22" ht="23.25" customHeight="1" x14ac:dyDescent="0.35">
      <c r="C1" s="297" t="s">
        <v>80</v>
      </c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183"/>
      <c r="U1" s="183"/>
    </row>
    <row r="2" spans="1:22" s="21" customFormat="1" ht="20.25" customHeight="1" x14ac:dyDescent="0.25">
      <c r="C2" s="296" t="s">
        <v>41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185"/>
      <c r="U2" s="185"/>
    </row>
    <row r="3" spans="1:22" ht="18.75" x14ac:dyDescent="0.3">
      <c r="B3" s="301" t="s">
        <v>96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</row>
    <row r="4" spans="1:22" ht="19.5" thickBot="1" x14ac:dyDescent="0.35">
      <c r="B4" s="301" t="s">
        <v>95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</row>
    <row r="5" spans="1:22" ht="27.75" customHeight="1" x14ac:dyDescent="0.25">
      <c r="A5" s="186" t="s">
        <v>0</v>
      </c>
      <c r="B5" s="305" t="s">
        <v>4</v>
      </c>
      <c r="C5" s="306"/>
      <c r="D5" s="305" t="s">
        <v>5</v>
      </c>
      <c r="E5" s="306"/>
      <c r="F5" s="305" t="s">
        <v>1</v>
      </c>
      <c r="G5" s="306"/>
      <c r="H5" s="305" t="s">
        <v>2</v>
      </c>
      <c r="I5" s="306"/>
      <c r="J5" s="305" t="s">
        <v>3</v>
      </c>
      <c r="K5" s="306"/>
      <c r="L5" s="305" t="s">
        <v>7</v>
      </c>
      <c r="M5" s="306"/>
      <c r="N5" s="305" t="s">
        <v>8</v>
      </c>
      <c r="O5" s="306"/>
      <c r="P5" s="305" t="s">
        <v>59</v>
      </c>
      <c r="Q5" s="306"/>
      <c r="R5" s="307" t="s">
        <v>53</v>
      </c>
      <c r="S5" s="306"/>
      <c r="T5" s="307" t="s">
        <v>10</v>
      </c>
      <c r="U5" s="306"/>
      <c r="V5" s="21"/>
    </row>
    <row r="6" spans="1:22" ht="18.75" customHeight="1" thickBot="1" x14ac:dyDescent="0.3">
      <c r="A6" s="219" t="s">
        <v>82</v>
      </c>
      <c r="B6" s="14" t="s">
        <v>71</v>
      </c>
      <c r="C6" s="138" t="s">
        <v>72</v>
      </c>
      <c r="D6" s="14" t="s">
        <v>71</v>
      </c>
      <c r="E6" s="138" t="s">
        <v>72</v>
      </c>
      <c r="F6" s="14" t="s">
        <v>71</v>
      </c>
      <c r="G6" s="138" t="s">
        <v>72</v>
      </c>
      <c r="H6" s="14" t="s">
        <v>71</v>
      </c>
      <c r="I6" s="138" t="s">
        <v>72</v>
      </c>
      <c r="J6" s="14" t="s">
        <v>71</v>
      </c>
      <c r="K6" s="138" t="s">
        <v>72</v>
      </c>
      <c r="L6" s="14" t="s">
        <v>71</v>
      </c>
      <c r="M6" s="138" t="s">
        <v>72</v>
      </c>
      <c r="N6" s="14" t="s">
        <v>71</v>
      </c>
      <c r="O6" s="138" t="s">
        <v>72</v>
      </c>
      <c r="P6" s="14" t="s">
        <v>71</v>
      </c>
      <c r="Q6" s="138" t="s">
        <v>72</v>
      </c>
      <c r="R6" s="197" t="s">
        <v>71</v>
      </c>
      <c r="S6" s="198" t="s">
        <v>72</v>
      </c>
      <c r="T6" s="197" t="s">
        <v>71</v>
      </c>
      <c r="U6" s="138" t="s">
        <v>72</v>
      </c>
      <c r="V6" s="21"/>
    </row>
    <row r="7" spans="1:22" x14ac:dyDescent="0.25">
      <c r="A7" s="220">
        <v>41091</v>
      </c>
      <c r="B7" s="276">
        <v>7.0000000000000007E-2</v>
      </c>
      <c r="C7" s="139">
        <v>0.1</v>
      </c>
      <c r="D7" s="26">
        <v>7.0000000000000007E-2</v>
      </c>
      <c r="E7" s="139">
        <v>0.1</v>
      </c>
      <c r="F7" s="26">
        <v>0.02</v>
      </c>
      <c r="G7" s="139">
        <v>0.1</v>
      </c>
      <c r="H7" s="26">
        <v>4.0000000000000001E-3</v>
      </c>
      <c r="I7" s="139">
        <v>0.06</v>
      </c>
      <c r="J7" s="26">
        <v>0.04</v>
      </c>
      <c r="K7" s="139">
        <v>0.1</v>
      </c>
      <c r="L7" s="199"/>
      <c r="M7" s="200"/>
      <c r="N7" s="116">
        <v>7.4999999999999997E-2</v>
      </c>
      <c r="O7" s="139">
        <v>0.1</v>
      </c>
      <c r="P7" s="26">
        <v>7.0000000000000007E-2</v>
      </c>
      <c r="Q7" s="139">
        <v>0.1</v>
      </c>
      <c r="R7" s="29">
        <v>0.06</v>
      </c>
      <c r="S7" s="139">
        <v>0.1</v>
      </c>
      <c r="T7" s="81"/>
      <c r="U7" s="139"/>
    </row>
    <row r="8" spans="1:22" x14ac:dyDescent="0.25">
      <c r="A8" s="221">
        <v>41109</v>
      </c>
      <c r="B8" s="277">
        <v>7.0000000000000007E-2</v>
      </c>
      <c r="C8" s="140">
        <v>0.1</v>
      </c>
      <c r="D8" s="69">
        <v>7.0000000000000007E-2</v>
      </c>
      <c r="E8" s="140">
        <v>0.1</v>
      </c>
      <c r="F8" s="69">
        <v>0.02</v>
      </c>
      <c r="G8" s="140">
        <v>0.1</v>
      </c>
      <c r="H8" s="69">
        <v>2E-3</v>
      </c>
      <c r="I8" s="140">
        <v>0.03</v>
      </c>
      <c r="J8" s="69">
        <v>0.04</v>
      </c>
      <c r="K8" s="140">
        <v>0.1</v>
      </c>
      <c r="L8" s="69"/>
      <c r="M8" s="140"/>
      <c r="N8" s="69">
        <v>7.4999999999999997E-3</v>
      </c>
      <c r="O8" s="140">
        <v>0.1</v>
      </c>
      <c r="P8" s="69">
        <v>7.4999999999999997E-2</v>
      </c>
      <c r="Q8" s="140">
        <v>0.1</v>
      </c>
      <c r="R8" s="62">
        <v>1.2E-2</v>
      </c>
      <c r="S8" s="140">
        <v>0.1</v>
      </c>
      <c r="T8" s="83"/>
      <c r="U8" s="140"/>
    </row>
    <row r="9" spans="1:22" x14ac:dyDescent="0.25">
      <c r="A9" s="222">
        <f>'[1]Eff Conc.'!A12</f>
        <v>41124</v>
      </c>
      <c r="B9" s="285">
        <v>7.0000000000000007E-2</v>
      </c>
      <c r="C9" s="144">
        <v>0.1</v>
      </c>
      <c r="D9" s="98">
        <v>7.0000000000000007E-2</v>
      </c>
      <c r="E9" s="144">
        <v>0.1</v>
      </c>
      <c r="F9" s="98">
        <v>0.02</v>
      </c>
      <c r="G9" s="144">
        <v>0.1</v>
      </c>
      <c r="H9" s="98">
        <v>2E-3</v>
      </c>
      <c r="I9" s="144">
        <v>0.03</v>
      </c>
      <c r="J9" s="98">
        <v>0.04</v>
      </c>
      <c r="K9" s="144">
        <v>0.1</v>
      </c>
      <c r="L9" s="201"/>
      <c r="M9" s="202"/>
      <c r="N9" s="98">
        <v>7.0000000000000007E-2</v>
      </c>
      <c r="O9" s="144">
        <v>0.1</v>
      </c>
      <c r="P9" s="98">
        <v>3.5000000000000003E-2</v>
      </c>
      <c r="Q9" s="144">
        <v>0.05</v>
      </c>
      <c r="R9" s="99">
        <v>0.06</v>
      </c>
      <c r="S9" s="144">
        <v>0.1</v>
      </c>
      <c r="T9" s="56"/>
      <c r="U9" s="141"/>
    </row>
    <row r="10" spans="1:22" x14ac:dyDescent="0.25">
      <c r="A10" s="221">
        <v>41135</v>
      </c>
      <c r="B10" s="277">
        <v>7.0000000000000007E-2</v>
      </c>
      <c r="C10" s="140">
        <v>0.1</v>
      </c>
      <c r="D10" s="69">
        <v>7.0000000000000007E-2</v>
      </c>
      <c r="E10" s="140">
        <v>0.1</v>
      </c>
      <c r="F10" s="69">
        <v>0.02</v>
      </c>
      <c r="G10" s="140">
        <v>0.1</v>
      </c>
      <c r="H10" s="69">
        <v>2E-3</v>
      </c>
      <c r="I10" s="140">
        <v>0.03</v>
      </c>
      <c r="J10" s="69">
        <v>0.04</v>
      </c>
      <c r="K10" s="140">
        <v>0.1</v>
      </c>
      <c r="L10" s="69"/>
      <c r="M10" s="140"/>
      <c r="N10" s="69">
        <v>0.15</v>
      </c>
      <c r="O10" s="140">
        <v>0.2</v>
      </c>
      <c r="P10" s="69">
        <v>3.5000000000000003E-2</v>
      </c>
      <c r="Q10" s="140">
        <v>0.05</v>
      </c>
      <c r="R10" s="62">
        <v>0.03</v>
      </c>
      <c r="S10" s="140">
        <v>0.05</v>
      </c>
      <c r="T10" s="83"/>
      <c r="U10" s="140"/>
    </row>
    <row r="11" spans="1:22" x14ac:dyDescent="0.25">
      <c r="A11" s="222">
        <v>41156</v>
      </c>
      <c r="B11" s="285">
        <v>7.0000000000000007E-2</v>
      </c>
      <c r="C11" s="144">
        <v>0.1</v>
      </c>
      <c r="D11" s="98">
        <v>7.0000000000000007E-2</v>
      </c>
      <c r="E11" s="144">
        <v>0.1</v>
      </c>
      <c r="F11" s="98">
        <v>0.02</v>
      </c>
      <c r="G11" s="144">
        <v>0.1</v>
      </c>
      <c r="H11" s="98">
        <v>2E-3</v>
      </c>
      <c r="I11" s="144">
        <v>0.03</v>
      </c>
      <c r="J11" s="98">
        <v>0.04</v>
      </c>
      <c r="K11" s="144">
        <v>0.1</v>
      </c>
      <c r="L11" s="201"/>
      <c r="M11" s="202"/>
      <c r="N11" s="98">
        <v>7.4999999999999997E-2</v>
      </c>
      <c r="O11" s="141">
        <v>0.1</v>
      </c>
      <c r="P11" s="1">
        <v>0.04</v>
      </c>
      <c r="Q11" s="141">
        <v>0.1</v>
      </c>
      <c r="R11" s="3">
        <v>0.03</v>
      </c>
      <c r="S11" s="141">
        <v>0.05</v>
      </c>
      <c r="T11" s="56"/>
      <c r="U11" s="141"/>
    </row>
    <row r="12" spans="1:22" x14ac:dyDescent="0.25">
      <c r="A12" s="223">
        <v>41163</v>
      </c>
      <c r="B12" s="279">
        <v>7.0000000000000007E-2</v>
      </c>
      <c r="C12" s="142">
        <v>0.1</v>
      </c>
      <c r="D12" s="68">
        <v>7.0000000000000007E-2</v>
      </c>
      <c r="E12" s="142">
        <v>0.1</v>
      </c>
      <c r="F12" s="68">
        <v>0.02</v>
      </c>
      <c r="G12" s="142">
        <v>0.1</v>
      </c>
      <c r="H12" s="68">
        <v>0.01</v>
      </c>
      <c r="I12" s="142">
        <v>0.2</v>
      </c>
      <c r="J12" s="68">
        <v>0.04</v>
      </c>
      <c r="K12" s="142">
        <v>0.1</v>
      </c>
      <c r="L12" s="68"/>
      <c r="M12" s="142"/>
      <c r="N12" s="68">
        <v>3.5000000000000003E-2</v>
      </c>
      <c r="O12" s="142">
        <v>0.05</v>
      </c>
      <c r="P12" s="68">
        <v>3.5000000000000003E-2</v>
      </c>
      <c r="Q12" s="142">
        <v>0.05</v>
      </c>
      <c r="R12" s="64">
        <v>0.15</v>
      </c>
      <c r="S12" s="142">
        <v>0.2</v>
      </c>
      <c r="T12" s="86"/>
      <c r="U12" s="142"/>
      <c r="V12" s="23" t="s">
        <v>30</v>
      </c>
    </row>
    <row r="13" spans="1:22" x14ac:dyDescent="0.25">
      <c r="A13" s="222">
        <v>41184</v>
      </c>
      <c r="B13" s="285">
        <v>7.0000000000000007E-2</v>
      </c>
      <c r="C13" s="144">
        <v>0.1</v>
      </c>
      <c r="D13" s="98">
        <v>7.0000000000000007E-2</v>
      </c>
      <c r="E13" s="144">
        <v>0.1</v>
      </c>
      <c r="F13" s="98">
        <v>0.02</v>
      </c>
      <c r="G13" s="144">
        <v>0.1</v>
      </c>
      <c r="H13" s="98">
        <v>2E-3</v>
      </c>
      <c r="I13" s="144">
        <v>0.03</v>
      </c>
      <c r="J13" s="98">
        <v>0.04</v>
      </c>
      <c r="K13" s="144">
        <v>0.1</v>
      </c>
      <c r="L13" s="201"/>
      <c r="M13" s="202"/>
      <c r="N13" s="286">
        <v>3.5000000000000003E-2</v>
      </c>
      <c r="O13" s="287">
        <v>0.05</v>
      </c>
      <c r="P13" s="286">
        <v>3.5000000000000003E-2</v>
      </c>
      <c r="Q13" s="287">
        <v>0.05</v>
      </c>
      <c r="R13" s="99">
        <v>0.06</v>
      </c>
      <c r="S13" s="144">
        <v>0.1</v>
      </c>
      <c r="T13" s="56"/>
      <c r="U13" s="141"/>
    </row>
    <row r="14" spans="1:22" x14ac:dyDescent="0.25">
      <c r="A14" s="221">
        <v>41193</v>
      </c>
      <c r="B14" s="277">
        <v>7.0000000000000007E-2</v>
      </c>
      <c r="C14" s="140">
        <v>0.1</v>
      </c>
      <c r="D14" s="69">
        <v>7.0000000000000007E-2</v>
      </c>
      <c r="E14" s="140">
        <v>0.1</v>
      </c>
      <c r="F14" s="69">
        <v>0.02</v>
      </c>
      <c r="G14" s="140">
        <v>0.1</v>
      </c>
      <c r="H14" s="69">
        <v>2E-3</v>
      </c>
      <c r="I14" s="140">
        <v>0.03</v>
      </c>
      <c r="J14" s="69">
        <v>0.04</v>
      </c>
      <c r="K14" s="140">
        <v>0.1</v>
      </c>
      <c r="L14" s="201"/>
      <c r="M14" s="202"/>
      <c r="N14" s="69">
        <v>3.5000000000000003E-2</v>
      </c>
      <c r="O14" s="140">
        <v>0.05</v>
      </c>
      <c r="P14" s="69">
        <v>3.5000000000000003E-2</v>
      </c>
      <c r="Q14" s="140">
        <v>0.05</v>
      </c>
      <c r="R14" s="62">
        <v>0.06</v>
      </c>
      <c r="S14" s="140">
        <v>0.1</v>
      </c>
      <c r="T14" s="83"/>
      <c r="U14" s="140"/>
    </row>
    <row r="15" spans="1:22" x14ac:dyDescent="0.25">
      <c r="A15" s="222">
        <v>41221</v>
      </c>
      <c r="B15" s="285">
        <v>7.0000000000000007E-2</v>
      </c>
      <c r="C15" s="144">
        <v>0.1</v>
      </c>
      <c r="D15" s="98">
        <v>7.0000000000000007E-2</v>
      </c>
      <c r="E15" s="144">
        <v>0.1</v>
      </c>
      <c r="F15" s="98">
        <v>0.02</v>
      </c>
      <c r="G15" s="144">
        <v>0.1</v>
      </c>
      <c r="H15" s="98">
        <v>2E-3</v>
      </c>
      <c r="I15" s="144">
        <v>0.03</v>
      </c>
      <c r="J15" s="98">
        <v>0.04</v>
      </c>
      <c r="K15" s="144">
        <v>0.1</v>
      </c>
      <c r="L15" s="201"/>
      <c r="M15" s="202"/>
      <c r="N15" s="98">
        <v>3.5000000000000003E-2</v>
      </c>
      <c r="O15" s="144">
        <v>0.05</v>
      </c>
      <c r="P15" s="98">
        <v>3.5000000000000003E-2</v>
      </c>
      <c r="Q15" s="144">
        <v>0.05</v>
      </c>
      <c r="R15" s="99">
        <v>0.06</v>
      </c>
      <c r="S15" s="144">
        <v>0.1</v>
      </c>
      <c r="T15" s="56"/>
      <c r="U15" s="141"/>
    </row>
    <row r="16" spans="1:22" x14ac:dyDescent="0.25">
      <c r="A16" s="221">
        <v>41228</v>
      </c>
      <c r="B16" s="277">
        <v>7.0000000000000007E-2</v>
      </c>
      <c r="C16" s="140">
        <v>0.1</v>
      </c>
      <c r="D16" s="69">
        <v>7.0000000000000007E-2</v>
      </c>
      <c r="E16" s="140">
        <v>0.1</v>
      </c>
      <c r="F16" s="69">
        <v>0.1</v>
      </c>
      <c r="G16" s="140">
        <v>0.2</v>
      </c>
      <c r="H16" s="69">
        <v>0.02</v>
      </c>
      <c r="I16" s="140">
        <v>0.3</v>
      </c>
      <c r="J16" s="69">
        <v>0.04</v>
      </c>
      <c r="K16" s="140">
        <v>0.1</v>
      </c>
      <c r="L16" s="69"/>
      <c r="M16" s="140"/>
      <c r="N16" s="69">
        <v>3.5000000000000003E-2</v>
      </c>
      <c r="O16" s="140">
        <v>0.05</v>
      </c>
      <c r="P16" s="69">
        <v>3.5000000000000003E-2</v>
      </c>
      <c r="Q16" s="140">
        <v>0.05</v>
      </c>
      <c r="R16" s="62">
        <v>0.06</v>
      </c>
      <c r="S16" s="140">
        <v>0.1</v>
      </c>
      <c r="T16" s="83"/>
      <c r="U16" s="140"/>
    </row>
    <row r="17" spans="1:22" x14ac:dyDescent="0.25">
      <c r="A17" s="222">
        <v>41249</v>
      </c>
      <c r="B17" s="278">
        <v>7.0000000000000007E-2</v>
      </c>
      <c r="C17" s="141">
        <v>0.1</v>
      </c>
      <c r="D17" s="1">
        <v>7.0000000000000007E-2</v>
      </c>
      <c r="E17" s="141">
        <v>0.1</v>
      </c>
      <c r="F17" s="1">
        <v>0.1</v>
      </c>
      <c r="G17" s="141">
        <v>0.2</v>
      </c>
      <c r="H17" s="1">
        <v>0.02</v>
      </c>
      <c r="I17" s="141">
        <v>0.3</v>
      </c>
      <c r="J17" s="1">
        <v>0.04</v>
      </c>
      <c r="K17" s="141">
        <v>0.1</v>
      </c>
      <c r="L17" s="201"/>
      <c r="M17" s="202"/>
      <c r="N17" s="98">
        <v>7.0000000000000001E-3</v>
      </c>
      <c r="O17" s="141">
        <v>0.01</v>
      </c>
      <c r="P17" s="1">
        <v>7.0000000000000001E-3</v>
      </c>
      <c r="Q17" s="141">
        <v>0.01</v>
      </c>
      <c r="R17" s="3">
        <v>0.06</v>
      </c>
      <c r="S17" s="141">
        <v>0.1</v>
      </c>
      <c r="T17" s="56"/>
      <c r="U17" s="141"/>
    </row>
    <row r="18" spans="1:22" x14ac:dyDescent="0.25">
      <c r="A18" s="223">
        <v>41254</v>
      </c>
      <c r="B18" s="279">
        <v>7.0000000000000007E-2</v>
      </c>
      <c r="C18" s="142">
        <v>0.1</v>
      </c>
      <c r="D18" s="68">
        <v>7.0000000000000007E-2</v>
      </c>
      <c r="E18" s="142">
        <v>0.1</v>
      </c>
      <c r="F18" s="68">
        <v>0.1</v>
      </c>
      <c r="G18" s="142">
        <v>0.2</v>
      </c>
      <c r="H18" s="68">
        <v>0.02</v>
      </c>
      <c r="I18" s="142">
        <v>0.3</v>
      </c>
      <c r="J18" s="68">
        <v>0.04</v>
      </c>
      <c r="K18" s="142">
        <v>0.1</v>
      </c>
      <c r="L18" s="68"/>
      <c r="M18" s="142"/>
      <c r="N18" s="68">
        <v>7.0000000000000001E-3</v>
      </c>
      <c r="O18" s="142">
        <v>0.01</v>
      </c>
      <c r="P18" s="68">
        <v>3.5000000000000003E-2</v>
      </c>
      <c r="Q18" s="142">
        <v>0.05</v>
      </c>
      <c r="R18" s="64">
        <v>0.3</v>
      </c>
      <c r="S18" s="142">
        <v>1</v>
      </c>
      <c r="T18" s="86"/>
      <c r="U18" s="142"/>
      <c r="V18" s="23" t="s">
        <v>29</v>
      </c>
    </row>
    <row r="19" spans="1:22" x14ac:dyDescent="0.25">
      <c r="A19" s="222">
        <v>41275</v>
      </c>
      <c r="B19" s="278"/>
      <c r="C19" s="141"/>
      <c r="D19" s="1"/>
      <c r="E19" s="141"/>
      <c r="F19" s="1"/>
      <c r="G19" s="141"/>
      <c r="H19" s="1"/>
      <c r="I19" s="141"/>
      <c r="J19" s="1"/>
      <c r="K19" s="141"/>
      <c r="L19" s="201"/>
      <c r="M19" s="202"/>
      <c r="N19" s="98"/>
      <c r="O19" s="141"/>
      <c r="P19" s="1"/>
      <c r="Q19" s="141"/>
      <c r="R19" s="3"/>
      <c r="S19" s="141"/>
      <c r="T19" s="56"/>
      <c r="U19" s="141"/>
    </row>
    <row r="20" spans="1:22" x14ac:dyDescent="0.25">
      <c r="A20" s="221">
        <v>41289</v>
      </c>
      <c r="B20" s="277"/>
      <c r="C20" s="140"/>
      <c r="D20" s="69"/>
      <c r="E20" s="140"/>
      <c r="F20" s="69"/>
      <c r="G20" s="140"/>
      <c r="H20" s="69"/>
      <c r="I20" s="140"/>
      <c r="J20" s="69"/>
      <c r="K20" s="140"/>
      <c r="L20" s="69"/>
      <c r="M20" s="140"/>
      <c r="N20" s="69"/>
      <c r="O20" s="140"/>
      <c r="P20" s="69"/>
      <c r="Q20" s="140"/>
      <c r="R20" s="62"/>
      <c r="S20" s="140"/>
      <c r="T20" s="83"/>
      <c r="U20" s="140"/>
    </row>
    <row r="21" spans="1:22" x14ac:dyDescent="0.25">
      <c r="A21" s="222">
        <v>41306</v>
      </c>
      <c r="B21" s="278"/>
      <c r="C21" s="141"/>
      <c r="D21" s="1"/>
      <c r="E21" s="141"/>
      <c r="F21" s="1"/>
      <c r="G21" s="141"/>
      <c r="H21" s="1"/>
      <c r="I21" s="141"/>
      <c r="J21" s="1"/>
      <c r="K21" s="141"/>
      <c r="L21" s="201"/>
      <c r="M21" s="202"/>
      <c r="N21" s="98"/>
      <c r="O21" s="141"/>
      <c r="P21" s="1"/>
      <c r="Q21" s="141"/>
      <c r="R21" s="3"/>
      <c r="S21" s="141"/>
      <c r="T21" s="56"/>
      <c r="U21" s="141"/>
    </row>
    <row r="22" spans="1:22" x14ac:dyDescent="0.25">
      <c r="A22" s="221">
        <v>41320</v>
      </c>
      <c r="B22" s="277"/>
      <c r="C22" s="140"/>
      <c r="D22" s="69"/>
      <c r="E22" s="140"/>
      <c r="F22" s="69"/>
      <c r="G22" s="140"/>
      <c r="H22" s="69"/>
      <c r="I22" s="140"/>
      <c r="J22" s="69"/>
      <c r="K22" s="140"/>
      <c r="L22" s="69"/>
      <c r="M22" s="140"/>
      <c r="N22" s="69"/>
      <c r="O22" s="140"/>
      <c r="P22" s="69"/>
      <c r="Q22" s="140"/>
      <c r="R22" s="62"/>
      <c r="S22" s="140"/>
      <c r="T22" s="83"/>
      <c r="U22" s="140"/>
    </row>
    <row r="23" spans="1:22" x14ac:dyDescent="0.25">
      <c r="A23" s="222">
        <v>41334</v>
      </c>
      <c r="B23" s="278"/>
      <c r="C23" s="141"/>
      <c r="D23" s="1"/>
      <c r="E23" s="141"/>
      <c r="F23" s="1"/>
      <c r="G23" s="141"/>
      <c r="H23" s="1"/>
      <c r="I23" s="141"/>
      <c r="J23" s="1"/>
      <c r="K23" s="141"/>
      <c r="L23" s="201"/>
      <c r="M23" s="202"/>
      <c r="N23" s="98"/>
      <c r="O23" s="141"/>
      <c r="P23" s="1"/>
      <c r="Q23" s="141"/>
      <c r="R23" s="3"/>
      <c r="S23" s="141"/>
      <c r="T23" s="56"/>
      <c r="U23" s="141"/>
    </row>
    <row r="24" spans="1:22" x14ac:dyDescent="0.25">
      <c r="A24" s="223">
        <v>41348</v>
      </c>
      <c r="B24" s="279"/>
      <c r="C24" s="142"/>
      <c r="D24" s="68"/>
      <c r="E24" s="142"/>
      <c r="F24" s="68"/>
      <c r="G24" s="142"/>
      <c r="H24" s="68"/>
      <c r="I24" s="142"/>
      <c r="J24" s="68"/>
      <c r="K24" s="142"/>
      <c r="L24" s="68"/>
      <c r="M24" s="142"/>
      <c r="N24" s="68"/>
      <c r="O24" s="142"/>
      <c r="P24" s="68"/>
      <c r="Q24" s="142"/>
      <c r="R24" s="64"/>
      <c r="S24" s="142"/>
      <c r="T24" s="86"/>
      <c r="U24" s="142"/>
      <c r="V24" s="23" t="s">
        <v>31</v>
      </c>
    </row>
    <row r="25" spans="1:22" x14ac:dyDescent="0.25">
      <c r="A25" s="222">
        <v>41365</v>
      </c>
      <c r="B25" s="278"/>
      <c r="C25" s="141"/>
      <c r="D25" s="1"/>
      <c r="E25" s="141"/>
      <c r="F25" s="1"/>
      <c r="G25" s="141"/>
      <c r="H25" s="1"/>
      <c r="I25" s="141"/>
      <c r="J25" s="1"/>
      <c r="K25" s="141"/>
      <c r="L25" s="201"/>
      <c r="M25" s="202"/>
      <c r="N25" s="98"/>
      <c r="O25" s="141"/>
      <c r="P25" s="1"/>
      <c r="Q25" s="141"/>
      <c r="R25" s="3"/>
      <c r="S25" s="141"/>
      <c r="T25" s="56"/>
      <c r="U25" s="141"/>
    </row>
    <row r="26" spans="1:22" x14ac:dyDescent="0.25">
      <c r="A26" s="221">
        <v>41379</v>
      </c>
      <c r="B26" s="277"/>
      <c r="C26" s="140"/>
      <c r="D26" s="69"/>
      <c r="E26" s="140"/>
      <c r="F26" s="69"/>
      <c r="G26" s="140"/>
      <c r="H26" s="69"/>
      <c r="I26" s="140"/>
      <c r="J26" s="69"/>
      <c r="K26" s="140"/>
      <c r="L26" s="69"/>
      <c r="M26" s="140"/>
      <c r="N26" s="69"/>
      <c r="O26" s="140"/>
      <c r="P26" s="69"/>
      <c r="Q26" s="140"/>
      <c r="R26" s="62"/>
      <c r="S26" s="140"/>
      <c r="T26" s="83"/>
      <c r="U26" s="140"/>
    </row>
    <row r="27" spans="1:22" x14ac:dyDescent="0.25">
      <c r="A27" s="222">
        <v>41395</v>
      </c>
      <c r="B27" s="278"/>
      <c r="C27" s="141"/>
      <c r="D27" s="1"/>
      <c r="E27" s="141"/>
      <c r="F27" s="1"/>
      <c r="G27" s="141"/>
      <c r="H27" s="1"/>
      <c r="I27" s="141"/>
      <c r="J27" s="1"/>
      <c r="K27" s="141"/>
      <c r="L27" s="201"/>
      <c r="M27" s="202"/>
      <c r="N27" s="98"/>
      <c r="O27" s="141"/>
      <c r="P27" s="1"/>
      <c r="Q27" s="141"/>
      <c r="R27" s="3"/>
      <c r="S27" s="141"/>
      <c r="T27" s="56"/>
      <c r="U27" s="141"/>
    </row>
    <row r="28" spans="1:22" x14ac:dyDescent="0.25">
      <c r="A28" s="221">
        <v>41409</v>
      </c>
      <c r="B28" s="277"/>
      <c r="C28" s="140"/>
      <c r="D28" s="69"/>
      <c r="E28" s="140"/>
      <c r="F28" s="69"/>
      <c r="G28" s="140"/>
      <c r="H28" s="69"/>
      <c r="I28" s="140"/>
      <c r="J28" s="69"/>
      <c r="K28" s="140"/>
      <c r="L28" s="69"/>
      <c r="M28" s="140"/>
      <c r="N28" s="69"/>
      <c r="O28" s="140"/>
      <c r="P28" s="69"/>
      <c r="Q28" s="140"/>
      <c r="R28" s="62"/>
      <c r="S28" s="140"/>
      <c r="T28" s="83"/>
      <c r="U28" s="140"/>
    </row>
    <row r="29" spans="1:22" x14ac:dyDescent="0.25">
      <c r="A29" s="222">
        <v>41426</v>
      </c>
      <c r="B29" s="278"/>
      <c r="C29" s="141"/>
      <c r="D29" s="1"/>
      <c r="E29" s="141"/>
      <c r="F29" s="1"/>
      <c r="G29" s="141"/>
      <c r="H29" s="1"/>
      <c r="I29" s="141"/>
      <c r="J29" s="1"/>
      <c r="K29" s="141"/>
      <c r="L29" s="201"/>
      <c r="M29" s="202"/>
      <c r="N29" s="98"/>
      <c r="O29" s="141"/>
      <c r="P29" s="1"/>
      <c r="Q29" s="141"/>
      <c r="R29" s="3"/>
      <c r="S29" s="141"/>
      <c r="T29" s="56"/>
      <c r="U29" s="141"/>
    </row>
    <row r="30" spans="1:22" x14ac:dyDescent="0.25">
      <c r="A30" s="223">
        <v>41440</v>
      </c>
      <c r="B30" s="279"/>
      <c r="C30" s="142"/>
      <c r="D30" s="68"/>
      <c r="E30" s="142"/>
      <c r="F30" s="68"/>
      <c r="G30" s="142"/>
      <c r="H30" s="68"/>
      <c r="I30" s="142"/>
      <c r="J30" s="68"/>
      <c r="K30" s="142"/>
      <c r="L30" s="68"/>
      <c r="M30" s="142"/>
      <c r="N30" s="68"/>
      <c r="O30" s="142"/>
      <c r="P30" s="68"/>
      <c r="Q30" s="142"/>
      <c r="R30" s="64"/>
      <c r="S30" s="142"/>
      <c r="T30" s="86"/>
      <c r="U30" s="142"/>
      <c r="V30" s="42" t="s">
        <v>27</v>
      </c>
    </row>
    <row r="31" spans="1:22" x14ac:dyDescent="0.25">
      <c r="A31" s="222">
        <v>41456</v>
      </c>
      <c r="B31" s="278"/>
      <c r="C31" s="141"/>
      <c r="D31" s="1"/>
      <c r="E31" s="141"/>
      <c r="F31" s="1"/>
      <c r="G31" s="141"/>
      <c r="H31" s="1"/>
      <c r="I31" s="141"/>
      <c r="J31" s="1"/>
      <c r="K31" s="141"/>
      <c r="L31" s="201"/>
      <c r="M31" s="202"/>
      <c r="N31" s="98"/>
      <c r="O31" s="141"/>
      <c r="P31" s="1"/>
      <c r="Q31" s="141"/>
      <c r="R31" s="3"/>
      <c r="S31" s="141"/>
      <c r="T31" s="56"/>
      <c r="U31" s="141"/>
    </row>
    <row r="32" spans="1:22" x14ac:dyDescent="0.25">
      <c r="A32" s="221">
        <v>41470</v>
      </c>
      <c r="B32" s="277"/>
      <c r="C32" s="140"/>
      <c r="D32" s="69"/>
      <c r="E32" s="140"/>
      <c r="F32" s="69"/>
      <c r="G32" s="140"/>
      <c r="H32" s="69"/>
      <c r="I32" s="140"/>
      <c r="J32" s="69"/>
      <c r="K32" s="140"/>
      <c r="L32" s="69"/>
      <c r="M32" s="140"/>
      <c r="N32" s="69"/>
      <c r="O32" s="140"/>
      <c r="P32" s="69"/>
      <c r="Q32" s="140"/>
      <c r="R32" s="62"/>
      <c r="S32" s="140"/>
      <c r="T32" s="83"/>
      <c r="U32" s="140"/>
    </row>
    <row r="33" spans="1:22" x14ac:dyDescent="0.25">
      <c r="A33" s="222">
        <v>41487</v>
      </c>
      <c r="B33" s="278"/>
      <c r="C33" s="141"/>
      <c r="D33" s="1"/>
      <c r="E33" s="141"/>
      <c r="F33" s="1"/>
      <c r="G33" s="141"/>
      <c r="H33" s="1"/>
      <c r="I33" s="141"/>
      <c r="J33" s="1"/>
      <c r="K33" s="141"/>
      <c r="L33" s="201"/>
      <c r="M33" s="202"/>
      <c r="N33" s="98"/>
      <c r="O33" s="141"/>
      <c r="P33" s="1"/>
      <c r="Q33" s="141"/>
      <c r="R33" s="3"/>
      <c r="S33" s="141"/>
      <c r="T33" s="56"/>
      <c r="U33" s="141"/>
    </row>
    <row r="34" spans="1:22" x14ac:dyDescent="0.25">
      <c r="A34" s="221">
        <v>41501</v>
      </c>
      <c r="B34" s="277"/>
      <c r="C34" s="140"/>
      <c r="D34" s="69"/>
      <c r="E34" s="140"/>
      <c r="F34" s="69"/>
      <c r="G34" s="140"/>
      <c r="H34" s="69"/>
      <c r="I34" s="140"/>
      <c r="J34" s="69"/>
      <c r="K34" s="140"/>
      <c r="L34" s="69"/>
      <c r="M34" s="140"/>
      <c r="N34" s="69"/>
      <c r="O34" s="140"/>
      <c r="P34" s="69"/>
      <c r="Q34" s="140"/>
      <c r="R34" s="62"/>
      <c r="S34" s="140"/>
      <c r="T34" s="83"/>
      <c r="U34" s="140"/>
    </row>
    <row r="35" spans="1:22" x14ac:dyDescent="0.25">
      <c r="A35" s="222">
        <v>41518</v>
      </c>
      <c r="B35" s="278"/>
      <c r="C35" s="141"/>
      <c r="D35" s="1"/>
      <c r="E35" s="141"/>
      <c r="F35" s="1"/>
      <c r="G35" s="141"/>
      <c r="H35" s="1"/>
      <c r="I35" s="141"/>
      <c r="J35" s="1"/>
      <c r="K35" s="141"/>
      <c r="L35" s="201"/>
      <c r="M35" s="202"/>
      <c r="N35" s="98"/>
      <c r="O35" s="141"/>
      <c r="P35" s="1"/>
      <c r="Q35" s="141"/>
      <c r="R35" s="3"/>
      <c r="S35" s="141"/>
      <c r="T35" s="56"/>
      <c r="U35" s="141"/>
    </row>
    <row r="36" spans="1:22" x14ac:dyDescent="0.25">
      <c r="A36" s="223">
        <v>41532</v>
      </c>
      <c r="B36" s="279"/>
      <c r="C36" s="142"/>
      <c r="D36" s="68"/>
      <c r="E36" s="142"/>
      <c r="F36" s="68"/>
      <c r="G36" s="142"/>
      <c r="H36" s="68"/>
      <c r="I36" s="142"/>
      <c r="J36" s="68"/>
      <c r="K36" s="142"/>
      <c r="L36" s="68"/>
      <c r="M36" s="142"/>
      <c r="N36" s="68"/>
      <c r="O36" s="142"/>
      <c r="P36" s="68"/>
      <c r="Q36" s="142"/>
      <c r="R36" s="64"/>
      <c r="S36" s="142"/>
      <c r="T36" s="86"/>
      <c r="U36" s="142"/>
      <c r="V36" s="23" t="s">
        <v>30</v>
      </c>
    </row>
    <row r="37" spans="1:22" x14ac:dyDescent="0.25">
      <c r="A37" s="222">
        <v>41548</v>
      </c>
      <c r="B37" s="278"/>
      <c r="C37" s="141"/>
      <c r="D37" s="1"/>
      <c r="E37" s="141"/>
      <c r="F37" s="1"/>
      <c r="G37" s="141"/>
      <c r="H37" s="1"/>
      <c r="I37" s="141"/>
      <c r="J37" s="1"/>
      <c r="K37" s="141"/>
      <c r="L37" s="201"/>
      <c r="M37" s="202"/>
      <c r="N37" s="98"/>
      <c r="O37" s="141"/>
      <c r="P37" s="1"/>
      <c r="Q37" s="141"/>
      <c r="R37" s="3"/>
      <c r="S37" s="141"/>
      <c r="T37" s="56"/>
      <c r="U37" s="141"/>
    </row>
    <row r="38" spans="1:22" x14ac:dyDescent="0.25">
      <c r="A38" s="221">
        <v>41562</v>
      </c>
      <c r="B38" s="277"/>
      <c r="C38" s="140"/>
      <c r="D38" s="69"/>
      <c r="E38" s="140"/>
      <c r="F38" s="69"/>
      <c r="G38" s="140"/>
      <c r="H38" s="69"/>
      <c r="I38" s="140"/>
      <c r="J38" s="69"/>
      <c r="K38" s="140"/>
      <c r="L38" s="69"/>
      <c r="M38" s="140"/>
      <c r="N38" s="69"/>
      <c r="O38" s="140"/>
      <c r="P38" s="69"/>
      <c r="Q38" s="140"/>
      <c r="R38" s="62"/>
      <c r="S38" s="140"/>
      <c r="T38" s="83"/>
      <c r="U38" s="140"/>
    </row>
    <row r="39" spans="1:22" x14ac:dyDescent="0.25">
      <c r="A39" s="222">
        <v>41579</v>
      </c>
      <c r="B39" s="278"/>
      <c r="C39" s="141"/>
      <c r="D39" s="1"/>
      <c r="E39" s="141"/>
      <c r="F39" s="1"/>
      <c r="G39" s="141"/>
      <c r="H39" s="1"/>
      <c r="I39" s="141"/>
      <c r="J39" s="1"/>
      <c r="K39" s="141"/>
      <c r="L39" s="201"/>
      <c r="M39" s="202"/>
      <c r="N39" s="98"/>
      <c r="O39" s="141"/>
      <c r="P39" s="1"/>
      <c r="Q39" s="141"/>
      <c r="R39" s="3"/>
      <c r="S39" s="141"/>
      <c r="T39" s="56"/>
      <c r="U39" s="141"/>
    </row>
    <row r="40" spans="1:22" x14ac:dyDescent="0.25">
      <c r="A40" s="221">
        <v>41593</v>
      </c>
      <c r="B40" s="277"/>
      <c r="C40" s="140"/>
      <c r="D40" s="69"/>
      <c r="E40" s="140"/>
      <c r="F40" s="69"/>
      <c r="G40" s="140"/>
      <c r="H40" s="69"/>
      <c r="I40" s="140"/>
      <c r="J40" s="69"/>
      <c r="K40" s="140"/>
      <c r="L40" s="69"/>
      <c r="M40" s="140"/>
      <c r="N40" s="69"/>
      <c r="O40" s="140"/>
      <c r="P40" s="69"/>
      <c r="Q40" s="140"/>
      <c r="R40" s="62"/>
      <c r="S40" s="140"/>
      <c r="T40" s="83"/>
      <c r="U40" s="140"/>
    </row>
    <row r="41" spans="1:22" x14ac:dyDescent="0.25">
      <c r="A41" s="222">
        <v>41609</v>
      </c>
      <c r="B41" s="278"/>
      <c r="C41" s="141"/>
      <c r="D41" s="1"/>
      <c r="E41" s="141"/>
      <c r="F41" s="1"/>
      <c r="G41" s="141"/>
      <c r="H41" s="1"/>
      <c r="I41" s="141"/>
      <c r="J41" s="1"/>
      <c r="K41" s="141"/>
      <c r="L41" s="201"/>
      <c r="M41" s="202"/>
      <c r="N41" s="98"/>
      <c r="O41" s="141"/>
      <c r="P41" s="1"/>
      <c r="Q41" s="141"/>
      <c r="R41" s="3"/>
      <c r="S41" s="141"/>
      <c r="T41" s="56"/>
      <c r="U41" s="141"/>
    </row>
    <row r="42" spans="1:22" x14ac:dyDescent="0.25">
      <c r="A42" s="223">
        <v>41623</v>
      </c>
      <c r="B42" s="279"/>
      <c r="C42" s="142"/>
      <c r="D42" s="68"/>
      <c r="E42" s="142"/>
      <c r="F42" s="68"/>
      <c r="G42" s="142"/>
      <c r="H42" s="68"/>
      <c r="I42" s="142"/>
      <c r="J42" s="68"/>
      <c r="K42" s="142"/>
      <c r="L42" s="68"/>
      <c r="M42" s="142"/>
      <c r="N42" s="68"/>
      <c r="O42" s="142"/>
      <c r="P42" s="68"/>
      <c r="Q42" s="142"/>
      <c r="R42" s="64"/>
      <c r="S42" s="142"/>
      <c r="T42" s="86"/>
      <c r="U42" s="142"/>
      <c r="V42" s="23" t="s">
        <v>29</v>
      </c>
    </row>
    <row r="43" spans="1:22" x14ac:dyDescent="0.25">
      <c r="A43" s="222">
        <v>41640</v>
      </c>
      <c r="B43" s="278"/>
      <c r="C43" s="141"/>
      <c r="D43" s="1"/>
      <c r="E43" s="141"/>
      <c r="F43" s="1"/>
      <c r="G43" s="141"/>
      <c r="H43" s="1"/>
      <c r="I43" s="141"/>
      <c r="J43" s="1"/>
      <c r="K43" s="141"/>
      <c r="L43" s="201"/>
      <c r="M43" s="202"/>
      <c r="N43" s="98"/>
      <c r="O43" s="141"/>
      <c r="P43" s="1"/>
      <c r="Q43" s="141"/>
      <c r="R43" s="3"/>
      <c r="S43" s="141"/>
      <c r="T43" s="56"/>
      <c r="U43" s="141"/>
    </row>
    <row r="44" spans="1:22" x14ac:dyDescent="0.25">
      <c r="A44" s="221">
        <v>41654</v>
      </c>
      <c r="B44" s="277"/>
      <c r="C44" s="140"/>
      <c r="D44" s="69"/>
      <c r="E44" s="140"/>
      <c r="F44" s="69"/>
      <c r="G44" s="140"/>
      <c r="H44" s="69"/>
      <c r="I44" s="140"/>
      <c r="J44" s="69"/>
      <c r="K44" s="140"/>
      <c r="L44" s="69"/>
      <c r="M44" s="140"/>
      <c r="N44" s="69"/>
      <c r="O44" s="140"/>
      <c r="P44" s="69"/>
      <c r="Q44" s="140"/>
      <c r="R44" s="62"/>
      <c r="S44" s="140"/>
      <c r="T44" s="83"/>
      <c r="U44" s="140"/>
    </row>
    <row r="45" spans="1:22" x14ac:dyDescent="0.25">
      <c r="A45" s="222">
        <v>41671</v>
      </c>
      <c r="B45" s="278"/>
      <c r="C45" s="141"/>
      <c r="D45" s="1"/>
      <c r="E45" s="141"/>
      <c r="F45" s="1"/>
      <c r="G45" s="141"/>
      <c r="H45" s="1"/>
      <c r="I45" s="141"/>
      <c r="J45" s="1"/>
      <c r="K45" s="141"/>
      <c r="L45" s="201"/>
      <c r="M45" s="202"/>
      <c r="N45" s="98"/>
      <c r="O45" s="141"/>
      <c r="P45" s="1"/>
      <c r="Q45" s="141"/>
      <c r="R45" s="3"/>
      <c r="S45" s="141"/>
      <c r="T45" s="56"/>
      <c r="U45" s="141"/>
    </row>
    <row r="46" spans="1:22" x14ac:dyDescent="0.25">
      <c r="A46" s="221">
        <v>41685</v>
      </c>
      <c r="B46" s="277"/>
      <c r="C46" s="140"/>
      <c r="D46" s="69"/>
      <c r="E46" s="140"/>
      <c r="F46" s="69"/>
      <c r="G46" s="140"/>
      <c r="H46" s="69"/>
      <c r="I46" s="140"/>
      <c r="J46" s="69"/>
      <c r="K46" s="140"/>
      <c r="L46" s="69"/>
      <c r="M46" s="140"/>
      <c r="N46" s="69"/>
      <c r="O46" s="140"/>
      <c r="P46" s="69"/>
      <c r="Q46" s="140"/>
      <c r="R46" s="62"/>
      <c r="S46" s="140"/>
      <c r="T46" s="83"/>
      <c r="U46" s="140"/>
    </row>
    <row r="47" spans="1:22" x14ac:dyDescent="0.25">
      <c r="A47" s="222">
        <v>41699</v>
      </c>
      <c r="B47" s="278"/>
      <c r="C47" s="141"/>
      <c r="D47" s="1"/>
      <c r="E47" s="141"/>
      <c r="F47" s="1"/>
      <c r="G47" s="141"/>
      <c r="H47" s="1"/>
      <c r="I47" s="141"/>
      <c r="J47" s="1"/>
      <c r="K47" s="141"/>
      <c r="L47" s="201"/>
      <c r="M47" s="202"/>
      <c r="N47" s="98"/>
      <c r="O47" s="141"/>
      <c r="P47" s="1"/>
      <c r="Q47" s="141"/>
      <c r="R47" s="3"/>
      <c r="S47" s="141"/>
      <c r="T47" s="56"/>
      <c r="U47" s="141"/>
    </row>
    <row r="48" spans="1:22" x14ac:dyDescent="0.25">
      <c r="A48" s="223">
        <v>41713</v>
      </c>
      <c r="B48" s="279"/>
      <c r="C48" s="142"/>
      <c r="D48" s="68"/>
      <c r="E48" s="142"/>
      <c r="F48" s="68"/>
      <c r="G48" s="142"/>
      <c r="H48" s="68"/>
      <c r="I48" s="142"/>
      <c r="J48" s="68"/>
      <c r="K48" s="142"/>
      <c r="L48" s="68"/>
      <c r="M48" s="142"/>
      <c r="N48" s="68"/>
      <c r="O48" s="142"/>
      <c r="P48" s="68"/>
      <c r="Q48" s="142"/>
      <c r="R48" s="64"/>
      <c r="S48" s="142"/>
      <c r="T48" s="86"/>
      <c r="U48" s="142"/>
      <c r="V48" s="23" t="s">
        <v>31</v>
      </c>
    </row>
    <row r="49" spans="1:22" x14ac:dyDescent="0.25">
      <c r="A49" s="222">
        <v>41730</v>
      </c>
      <c r="B49" s="278"/>
      <c r="C49" s="141"/>
      <c r="D49" s="1"/>
      <c r="E49" s="141"/>
      <c r="F49" s="1"/>
      <c r="G49" s="141"/>
      <c r="H49" s="1"/>
      <c r="I49" s="141"/>
      <c r="J49" s="1"/>
      <c r="K49" s="141"/>
      <c r="L49" s="201"/>
      <c r="M49" s="202"/>
      <c r="N49" s="98"/>
      <c r="O49" s="141"/>
      <c r="P49" s="1"/>
      <c r="Q49" s="141"/>
      <c r="R49" s="3"/>
      <c r="S49" s="141"/>
      <c r="T49" s="56"/>
      <c r="U49" s="141"/>
    </row>
    <row r="50" spans="1:22" x14ac:dyDescent="0.25">
      <c r="A50" s="221">
        <v>41744</v>
      </c>
      <c r="B50" s="277"/>
      <c r="C50" s="140"/>
      <c r="D50" s="69"/>
      <c r="E50" s="140"/>
      <c r="F50" s="69"/>
      <c r="G50" s="140"/>
      <c r="H50" s="69"/>
      <c r="I50" s="140"/>
      <c r="J50" s="69"/>
      <c r="K50" s="140"/>
      <c r="L50" s="69"/>
      <c r="M50" s="140"/>
      <c r="N50" s="69"/>
      <c r="O50" s="140"/>
      <c r="P50" s="69"/>
      <c r="Q50" s="140"/>
      <c r="R50" s="62"/>
      <c r="S50" s="140"/>
      <c r="T50" s="83"/>
      <c r="U50" s="140"/>
    </row>
    <row r="51" spans="1:22" x14ac:dyDescent="0.25">
      <c r="A51" s="222">
        <v>41760</v>
      </c>
      <c r="B51" s="278"/>
      <c r="C51" s="141"/>
      <c r="D51" s="1"/>
      <c r="E51" s="141"/>
      <c r="F51" s="1"/>
      <c r="G51" s="141"/>
      <c r="H51" s="1"/>
      <c r="I51" s="141"/>
      <c r="J51" s="1"/>
      <c r="K51" s="141"/>
      <c r="L51" s="201"/>
      <c r="M51" s="202"/>
      <c r="N51" s="98"/>
      <c r="O51" s="141"/>
      <c r="P51" s="1"/>
      <c r="Q51" s="141"/>
      <c r="R51" s="3"/>
      <c r="S51" s="141"/>
      <c r="T51" s="56"/>
      <c r="U51" s="141"/>
    </row>
    <row r="52" spans="1:22" x14ac:dyDescent="0.25">
      <c r="A52" s="221">
        <v>41774</v>
      </c>
      <c r="B52" s="277"/>
      <c r="C52" s="140"/>
      <c r="D52" s="69"/>
      <c r="E52" s="140"/>
      <c r="F52" s="69"/>
      <c r="G52" s="140"/>
      <c r="H52" s="69"/>
      <c r="I52" s="140"/>
      <c r="J52" s="69"/>
      <c r="K52" s="140"/>
      <c r="L52" s="69"/>
      <c r="M52" s="140"/>
      <c r="N52" s="69"/>
      <c r="O52" s="140"/>
      <c r="P52" s="69"/>
      <c r="Q52" s="140"/>
      <c r="R52" s="62"/>
      <c r="S52" s="140"/>
      <c r="T52" s="83"/>
      <c r="U52" s="140"/>
    </row>
    <row r="53" spans="1:22" x14ac:dyDescent="0.25">
      <c r="A53" s="222">
        <v>41791</v>
      </c>
      <c r="B53" s="278"/>
      <c r="C53" s="141"/>
      <c r="D53" s="1"/>
      <c r="E53" s="141"/>
      <c r="F53" s="1"/>
      <c r="G53" s="141"/>
      <c r="H53" s="1"/>
      <c r="I53" s="141"/>
      <c r="J53" s="1"/>
      <c r="K53" s="141"/>
      <c r="L53" s="201"/>
      <c r="M53" s="202"/>
      <c r="N53" s="98"/>
      <c r="O53" s="141"/>
      <c r="P53" s="1"/>
      <c r="Q53" s="141"/>
      <c r="R53" s="3"/>
      <c r="S53" s="141"/>
      <c r="T53" s="56"/>
      <c r="U53" s="141"/>
    </row>
    <row r="54" spans="1:22" ht="15.75" thickBot="1" x14ac:dyDescent="0.3">
      <c r="A54" s="224">
        <v>41805</v>
      </c>
      <c r="B54" s="280"/>
      <c r="C54" s="143"/>
      <c r="D54" s="72"/>
      <c r="E54" s="143"/>
      <c r="F54" s="72"/>
      <c r="G54" s="143"/>
      <c r="H54" s="72"/>
      <c r="I54" s="143"/>
      <c r="J54" s="72"/>
      <c r="K54" s="143"/>
      <c r="L54" s="72"/>
      <c r="M54" s="143"/>
      <c r="N54" s="72"/>
      <c r="O54" s="143"/>
      <c r="P54" s="72"/>
      <c r="Q54" s="143"/>
      <c r="R54" s="73"/>
      <c r="S54" s="143"/>
      <c r="T54" s="89"/>
      <c r="U54" s="143"/>
      <c r="V54" s="42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William Ray Consulting LLC</cp:lastModifiedBy>
  <cp:lastPrinted>2012-09-12T17:43:24Z</cp:lastPrinted>
  <dcterms:created xsi:type="dcterms:W3CDTF">2012-05-04T22:10:30Z</dcterms:created>
  <dcterms:modified xsi:type="dcterms:W3CDTF">2013-01-22T14:16:16Z</dcterms:modified>
</cp:coreProperties>
</file>